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44" i="1"/>
  <c r="H15"/>
  <c r="G15"/>
  <c r="H14"/>
  <c r="G14"/>
  <c r="H13"/>
  <c r="G13"/>
  <c r="H12"/>
  <c r="G12"/>
  <c r="G10" s="1"/>
  <c r="H8"/>
  <c r="G8"/>
  <c r="G35"/>
  <c r="G34"/>
  <c r="G32"/>
  <c r="G21"/>
  <c r="G22"/>
  <c r="G23"/>
  <c r="G24"/>
  <c r="G25"/>
  <c r="G26"/>
  <c r="G27"/>
  <c r="G28"/>
  <c r="G29"/>
  <c r="G30"/>
  <c r="G31"/>
  <c r="G20"/>
  <c r="H9" l="1"/>
  <c r="G19" l="1"/>
  <c r="H6" l="1"/>
  <c r="G6"/>
  <c r="G37" l="1"/>
  <c r="G36"/>
  <c r="H10"/>
  <c r="D18"/>
  <c r="D17" l="1"/>
  <c r="D16" s="1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<sst xmlns="http://schemas.openxmlformats.org/spreadsheetml/2006/main" count="77" uniqueCount="76">
  <si>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</si>
  <si>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</si>
  <si>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</si>
  <si>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</si>
  <si>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</si>
  <si>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</si>
  <si>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</si>
  <si>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</si>
  <si>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</si>
  <si>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</si>
  <si>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</si>
  <si>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</si>
  <si>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</si>
  <si>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</si>
  <si>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</si>
  <si>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</si>
  <si>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</si>
  <si>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</si>
  <si>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</si>
  <si>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</si>
  <si>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</si>
  <si>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</si>
  <si>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</si>
  <si>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</si>
  <si>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</si>
  <si>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</si>
  <si>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</si>
  <si>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</si>
  <si>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</si>
  <si>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</si>
  <si>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</si>
  <si>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</si>
  <si>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</si>
  <si>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</si>
  <si>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</si>
  <si>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</si>
  <si>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</si>
  <si>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</si>
  <si>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</si>
  <si>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</si>
  <si>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</si>
  <si>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</si>
  <si>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</si>
  <si>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</si>
  <si>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</si>
  <si>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</si>
  <si>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</si>
  <si>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</si>
  <si>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</si>
  <si>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</si>
  <si>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</si>
  <si>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</si>
  <si>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</si>
  <si>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</si>
  <si>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</si>
  <si>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</si>
  <si>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</si>
  <si>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</si>
  <si>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</si>
  <si>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</si>
  <si>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</si>
  <si>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Изготовление и доставка счетов на оплату</t>
  </si>
  <si>
    <t>2.17.</t>
  </si>
  <si>
    <t>за 2011 год по дому № 10 по ул. Варейкиса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</si>
  <si>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</si>
  <si>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</si>
  <si>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</si>
  <si>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</si>
  <si>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</si>
  <si>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</si>
  <si>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</si>
  <si>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</si>
  <si>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Канализация</t>
  </si>
  <si>
    <t>Мусор.клапана</t>
  </si>
  <si>
    <t>Аренда за тек. и предыд.годы</t>
  </si>
  <si>
    <t>обслуживание ВДГО</t>
  </si>
</sst>
</file>

<file path=xl/styles.xml><?xml version="1.0" encoding="utf-8"?>
<styleSheet xmlns="http://schemas.openxmlformats.org/spreadsheetml/2006/main">
  <numFmts count="1"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51">
          <cell r="M251">
            <v>287597.67000000004</v>
          </cell>
          <cell r="R251">
            <v>286460.61</v>
          </cell>
        </row>
        <row r="252">
          <cell r="M252">
            <v>198609.47</v>
          </cell>
          <cell r="R252">
            <v>196084.44999999998</v>
          </cell>
        </row>
        <row r="253">
          <cell r="M253">
            <v>747026.64</v>
          </cell>
          <cell r="R253">
            <v>751666.86</v>
          </cell>
        </row>
        <row r="272">
          <cell r="M272">
            <v>2343493.5700000003</v>
          </cell>
          <cell r="R272">
            <v>2281844.92</v>
          </cell>
        </row>
        <row r="279">
          <cell r="M279">
            <v>1448935.2499999998</v>
          </cell>
          <cell r="R279">
            <v>1425719.7900000017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2" workbookViewId="0">
      <selection activeCell="B26" sqref="B26:C26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9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9" ht="22.5" customHeight="1">
      <c r="A3" s="43" t="s">
        <v>63</v>
      </c>
      <c r="B3" s="43"/>
      <c r="C3" s="43"/>
      <c r="D3" s="43"/>
      <c r="E3" s="43"/>
      <c r="F3" s="43"/>
      <c r="G3" s="43"/>
      <c r="H3" s="43"/>
    </row>
    <row r="4" spans="1:9" ht="22.5" customHeight="1">
      <c r="B4" s="7" t="s">
        <v>53</v>
      </c>
      <c r="C4" s="14">
        <v>8295.5300000000007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8" t="s">
        <v>4</v>
      </c>
      <c r="C6" s="29"/>
      <c r="D6" s="38"/>
      <c r="E6" s="39"/>
      <c r="F6" s="2"/>
      <c r="G6" s="2">
        <f>G8+G9</f>
        <v>1462965.3499999999</v>
      </c>
      <c r="H6" s="2">
        <f>H8+H9</f>
        <v>1439749.8900000018</v>
      </c>
    </row>
    <row r="7" spans="1:9" s="1" customFormat="1" ht="15.75">
      <c r="A7" s="11"/>
      <c r="B7" s="28" t="s">
        <v>5</v>
      </c>
      <c r="C7" s="29"/>
      <c r="D7" s="38"/>
      <c r="E7" s="39"/>
      <c r="F7" s="2"/>
      <c r="G7" s="2"/>
      <c r="H7" s="2"/>
    </row>
    <row r="8" spans="1:9" s="1" customFormat="1" ht="15.75">
      <c r="A8" s="11" t="s">
        <v>6</v>
      </c>
      <c r="B8" s="28" t="s">
        <v>7</v>
      </c>
      <c r="C8" s="29"/>
      <c r="D8" s="30">
        <v>14.88</v>
      </c>
      <c r="E8" s="31"/>
      <c r="F8" s="2"/>
      <c r="G8" s="21">
        <f>'[1]Page 1'!$M$279</f>
        <v>1448935.2499999998</v>
      </c>
      <c r="H8" s="21">
        <f>'[1]Page 1'!$R$279</f>
        <v>1425719.7900000017</v>
      </c>
    </row>
    <row r="9" spans="1:9" s="1" customFormat="1" ht="15.75">
      <c r="A9" s="11"/>
      <c r="B9" s="27" t="s">
        <v>74</v>
      </c>
      <c r="C9" s="18"/>
      <c r="D9" s="19"/>
      <c r="E9" s="20"/>
      <c r="F9" s="2"/>
      <c r="G9" s="21">
        <v>14030.1</v>
      </c>
      <c r="H9" s="21">
        <f>G9</f>
        <v>14030.1</v>
      </c>
    </row>
    <row r="10" spans="1:9" s="1" customFormat="1" ht="15.75">
      <c r="A10" s="11" t="s">
        <v>8</v>
      </c>
      <c r="B10" s="28" t="s">
        <v>9</v>
      </c>
      <c r="C10" s="29"/>
      <c r="D10" s="38"/>
      <c r="E10" s="39"/>
      <c r="F10" s="2"/>
      <c r="G10" s="21">
        <f>G12+G13+G14+G15</f>
        <v>3576727.3500000006</v>
      </c>
      <c r="H10" s="21">
        <f>H12+H13+H14+H15</f>
        <v>3516056.84</v>
      </c>
    </row>
    <row r="11" spans="1:9" s="1" customFormat="1" ht="15.75">
      <c r="A11" s="11"/>
      <c r="B11" s="28" t="s">
        <v>5</v>
      </c>
      <c r="C11" s="29"/>
      <c r="D11" s="38"/>
      <c r="E11" s="39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0">
        <v>16.87</v>
      </c>
      <c r="E12" s="31"/>
      <c r="F12" s="2">
        <v>90.25</v>
      </c>
      <c r="G12" s="2">
        <f>'[1]Page 1'!$M$252</f>
        <v>198609.47</v>
      </c>
      <c r="H12" s="2">
        <f>'[1]Page 1'!$R$252</f>
        <v>196084.44999999998</v>
      </c>
      <c r="I12" s="6"/>
    </row>
    <row r="13" spans="1:9" s="1" customFormat="1" ht="15.75">
      <c r="A13" s="12" t="s">
        <v>30</v>
      </c>
      <c r="B13" s="28" t="s">
        <v>11</v>
      </c>
      <c r="C13" s="29"/>
      <c r="D13" s="30">
        <v>14.49</v>
      </c>
      <c r="E13" s="31"/>
      <c r="F13" s="2">
        <v>134.47</v>
      </c>
      <c r="G13" s="2">
        <f>'[1]Page 1'!$M$251</f>
        <v>287597.67000000004</v>
      </c>
      <c r="H13" s="2">
        <f>'[1]Page 1'!$R$251</f>
        <v>286460.61</v>
      </c>
    </row>
    <row r="14" spans="1:9" s="1" customFormat="1" ht="15.75">
      <c r="A14" s="12" t="s">
        <v>31</v>
      </c>
      <c r="B14" s="28" t="s">
        <v>12</v>
      </c>
      <c r="C14" s="29"/>
      <c r="D14" s="30" t="s">
        <v>64</v>
      </c>
      <c r="E14" s="31"/>
      <c r="F14" s="2"/>
      <c r="G14" s="2">
        <f>'[1]Page 1'!$M$272</f>
        <v>2343493.5700000003</v>
      </c>
      <c r="H14" s="2">
        <f>'[1]Page 1'!$R$272</f>
        <v>2281844.92</v>
      </c>
      <c r="I14" s="6"/>
    </row>
    <row r="15" spans="1:9" s="1" customFormat="1" ht="15.75">
      <c r="A15" s="11" t="s">
        <v>13</v>
      </c>
      <c r="B15" s="28" t="s">
        <v>14</v>
      </c>
      <c r="C15" s="29"/>
      <c r="D15" s="38">
        <v>93.81</v>
      </c>
      <c r="E15" s="39"/>
      <c r="F15" s="2">
        <v>368.67</v>
      </c>
      <c r="G15" s="2">
        <f>'[1]Page 1'!$M$253</f>
        <v>747026.64</v>
      </c>
      <c r="H15" s="2">
        <f>'[1]Page 1'!$R$253</f>
        <v>751666.86</v>
      </c>
    </row>
    <row r="16" spans="1:9" s="4" customFormat="1" ht="15.75">
      <c r="A16" s="13"/>
      <c r="B16" s="32" t="s">
        <v>15</v>
      </c>
      <c r="C16" s="33"/>
      <c r="D16" s="40">
        <f>D17+D18</f>
        <v>83885.969999998808</v>
      </c>
      <c r="E16" s="41"/>
      <c r="F16" s="3"/>
      <c r="G16" s="3"/>
      <c r="H16" s="3"/>
    </row>
    <row r="17" spans="1:8" s="4" customFormat="1" ht="15.75">
      <c r="A17" s="13"/>
      <c r="B17" s="32" t="s">
        <v>16</v>
      </c>
      <c r="C17" s="33"/>
      <c r="D17" s="40">
        <f>G8-H8</f>
        <v>23215.4599999981</v>
      </c>
      <c r="E17" s="41"/>
      <c r="F17" s="3"/>
      <c r="G17" s="3"/>
      <c r="H17" s="3"/>
    </row>
    <row r="18" spans="1:8" s="4" customFormat="1" ht="15.75">
      <c r="A18" s="13"/>
      <c r="B18" s="32" t="s">
        <v>17</v>
      </c>
      <c r="C18" s="33"/>
      <c r="D18" s="40">
        <f>G10-H10</f>
        <v>60670.510000000708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38"/>
      <c r="E19" s="39"/>
      <c r="F19" s="2"/>
      <c r="G19" s="3">
        <f>G20+G21+G22+G23+G24+G25+G26+G27+G28+G29+G30+G31+G32+G33+G34+G35</f>
        <v>1423353.0044000002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0">
        <v>1.84</v>
      </c>
      <c r="E20" s="31"/>
      <c r="F20" s="2"/>
      <c r="G20" s="2">
        <f>D20*12*$C$4</f>
        <v>183165.30240000004</v>
      </c>
      <c r="H20" s="2"/>
    </row>
    <row r="21" spans="1:8" s="1" customFormat="1" ht="31.5" customHeight="1">
      <c r="A21" s="11" t="s">
        <v>36</v>
      </c>
      <c r="B21" s="28" t="s">
        <v>60</v>
      </c>
      <c r="C21" s="29"/>
      <c r="D21" s="30">
        <v>0.91</v>
      </c>
      <c r="E21" s="31"/>
      <c r="F21" s="2"/>
      <c r="G21" s="2">
        <f t="shared" ref="G21:G31" si="0">D21*12*$C$4</f>
        <v>90587.187600000005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0">
        <v>0.77</v>
      </c>
      <c r="E22" s="31"/>
      <c r="F22" s="2"/>
      <c r="G22" s="2">
        <f t="shared" si="0"/>
        <v>76650.69720000001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6">
        <v>2.5099999999999998</v>
      </c>
      <c r="E23" s="37"/>
      <c r="F23" s="2"/>
      <c r="G23" s="2">
        <f t="shared" si="0"/>
        <v>249861.36360000001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1.17</v>
      </c>
      <c r="E24" s="37"/>
      <c r="F24" s="2"/>
      <c r="G24" s="2">
        <f t="shared" si="0"/>
        <v>116469.2412</v>
      </c>
      <c r="H24" s="2"/>
    </row>
    <row r="25" spans="1:8" s="1" customFormat="1" ht="18" customHeight="1">
      <c r="A25" s="11" t="s">
        <v>21</v>
      </c>
      <c r="B25" s="28" t="s">
        <v>75</v>
      </c>
      <c r="C25" s="29"/>
      <c r="D25" s="30">
        <v>0.13</v>
      </c>
      <c r="E25" s="31"/>
      <c r="F25" s="2"/>
      <c r="G25" s="2">
        <f t="shared" si="0"/>
        <v>12941.026800000001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0">
        <v>0.04</v>
      </c>
      <c r="E26" s="31"/>
      <c r="F26" s="2"/>
      <c r="G26" s="2">
        <f t="shared" si="0"/>
        <v>3981.8544000000002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0">
        <v>0.27</v>
      </c>
      <c r="E27" s="31"/>
      <c r="F27" s="2"/>
      <c r="G27" s="2">
        <f t="shared" si="0"/>
        <v>26877.517200000006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0">
        <v>1.36</v>
      </c>
      <c r="E28" s="31"/>
      <c r="F28" s="2"/>
      <c r="G28" s="2">
        <f t="shared" si="0"/>
        <v>135383.04960000003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1.41</v>
      </c>
      <c r="E29" s="37"/>
      <c r="F29" s="2"/>
      <c r="G29" s="2">
        <f t="shared" si="0"/>
        <v>140360.3676</v>
      </c>
      <c r="H29" s="2"/>
    </row>
    <row r="30" spans="1:8" s="1" customFormat="1" ht="31.5" customHeight="1">
      <c r="A30" s="12" t="s">
        <v>54</v>
      </c>
      <c r="B30" s="28" t="s">
        <v>57</v>
      </c>
      <c r="C30" s="29"/>
      <c r="D30" s="36">
        <v>2.09</v>
      </c>
      <c r="E30" s="37"/>
      <c r="F30" s="2"/>
      <c r="G30" s="2">
        <f t="shared" si="0"/>
        <v>208051.89240000001</v>
      </c>
      <c r="H30" s="2"/>
    </row>
    <row r="31" spans="1:8" s="1" customFormat="1" ht="18" customHeight="1">
      <c r="A31" s="11" t="s">
        <v>25</v>
      </c>
      <c r="B31" s="28" t="s">
        <v>56</v>
      </c>
      <c r="C31" s="29"/>
      <c r="D31" s="30">
        <v>0.28000000000000003</v>
      </c>
      <c r="E31" s="31"/>
      <c r="F31" s="2"/>
      <c r="G31" s="2">
        <f t="shared" si="0"/>
        <v>27872.980800000005</v>
      </c>
      <c r="H31" s="2"/>
    </row>
    <row r="32" spans="1:8" s="1" customFormat="1" ht="15.75" customHeight="1">
      <c r="A32" s="11" t="s">
        <v>26</v>
      </c>
      <c r="B32" s="28" t="s">
        <v>59</v>
      </c>
      <c r="C32" s="29"/>
      <c r="D32" s="30">
        <v>0.1</v>
      </c>
      <c r="E32" s="31"/>
      <c r="F32" s="2"/>
      <c r="G32" s="2">
        <f>D32*8*$C$4</f>
        <v>6636.4240000000009</v>
      </c>
      <c r="H32" s="2"/>
    </row>
    <row r="33" spans="1:8" s="1" customFormat="1" ht="16.5" customHeight="1">
      <c r="A33" s="11" t="s">
        <v>40</v>
      </c>
      <c r="B33" s="28" t="s">
        <v>47</v>
      </c>
      <c r="C33" s="29"/>
      <c r="D33" s="30"/>
      <c r="E33" s="31"/>
      <c r="F33" s="2"/>
      <c r="G33" s="21">
        <v>130200</v>
      </c>
      <c r="H33" s="2"/>
    </row>
    <row r="34" spans="1:8" s="1" customFormat="1" ht="17.25" customHeight="1">
      <c r="A34" s="16" t="s">
        <v>55</v>
      </c>
      <c r="B34" s="28" t="s">
        <v>58</v>
      </c>
      <c r="C34" s="29"/>
      <c r="D34" s="30">
        <v>0.11</v>
      </c>
      <c r="E34" s="31"/>
      <c r="F34" s="2"/>
      <c r="G34" s="2">
        <f>D34*12*$C$4</f>
        <v>10950.099600000001</v>
      </c>
      <c r="H34" s="2"/>
    </row>
    <row r="35" spans="1:8" s="1" customFormat="1" ht="17.25" customHeight="1">
      <c r="A35" s="16" t="s">
        <v>62</v>
      </c>
      <c r="B35" s="28" t="s">
        <v>61</v>
      </c>
      <c r="C35" s="29"/>
      <c r="D35" s="30">
        <v>2.9</v>
      </c>
      <c r="E35" s="31"/>
      <c r="F35" s="2"/>
      <c r="G35" s="2">
        <f>D35*8*145</f>
        <v>3364</v>
      </c>
      <c r="H35" s="2"/>
    </row>
    <row r="36" spans="1:8" s="4" customFormat="1" ht="34.5" customHeight="1">
      <c r="A36" s="9"/>
      <c r="B36" s="32" t="s">
        <v>48</v>
      </c>
      <c r="C36" s="33"/>
      <c r="D36" s="34"/>
      <c r="E36" s="35"/>
      <c r="F36" s="3"/>
      <c r="G36" s="3">
        <f>G6-G19+G9</f>
        <v>53642.44559999965</v>
      </c>
      <c r="H36" s="3"/>
    </row>
    <row r="37" spans="1:8" s="1" customFormat="1" ht="38.25" customHeight="1">
      <c r="A37" s="10"/>
      <c r="B37" s="32" t="s">
        <v>49</v>
      </c>
      <c r="C37" s="33"/>
      <c r="D37" s="34"/>
      <c r="E37" s="35"/>
      <c r="F37" s="5"/>
      <c r="G37" s="3">
        <f>H6-G19+H9</f>
        <v>30426.98560000155</v>
      </c>
      <c r="H37" s="5"/>
    </row>
    <row r="38" spans="1:8" s="1" customFormat="1" ht="15.75">
      <c r="B38" s="15"/>
      <c r="E38" s="42" t="s">
        <v>65</v>
      </c>
      <c r="F38" s="42"/>
      <c r="G38" s="42"/>
      <c r="H38" s="42"/>
    </row>
    <row r="39" spans="1:8" s="1" customFormat="1" ht="15.75">
      <c r="B39" s="15"/>
      <c r="E39" s="22" t="s">
        <v>66</v>
      </c>
      <c r="F39" s="22" t="s">
        <v>67</v>
      </c>
      <c r="G39" s="22" t="s">
        <v>68</v>
      </c>
      <c r="H39" s="22" t="s">
        <v>69</v>
      </c>
    </row>
    <row r="40" spans="1:8" s="1" customFormat="1" ht="15.75">
      <c r="B40" s="15"/>
      <c r="E40" s="23">
        <v>1</v>
      </c>
      <c r="F40" s="23" t="s">
        <v>70</v>
      </c>
      <c r="G40" s="24">
        <v>15</v>
      </c>
      <c r="H40" s="23">
        <v>45600</v>
      </c>
    </row>
    <row r="41" spans="1:8" s="1" customFormat="1" ht="15.75">
      <c r="B41" s="15"/>
      <c r="E41" s="25">
        <v>2</v>
      </c>
      <c r="F41" s="23" t="s">
        <v>71</v>
      </c>
      <c r="G41" s="24">
        <v>19</v>
      </c>
      <c r="H41" s="23">
        <v>18900</v>
      </c>
    </row>
    <row r="42" spans="1:8" s="1" customFormat="1" ht="15.75">
      <c r="B42" s="15"/>
      <c r="E42" s="23">
        <v>3</v>
      </c>
      <c r="F42" s="23" t="s">
        <v>72</v>
      </c>
      <c r="G42" s="24">
        <v>4.7</v>
      </c>
      <c r="H42" s="23">
        <v>5000</v>
      </c>
    </row>
    <row r="43" spans="1:8" ht="30">
      <c r="B43" s="17"/>
      <c r="E43" s="25">
        <v>4</v>
      </c>
      <c r="F43" s="26" t="s">
        <v>73</v>
      </c>
      <c r="G43" s="24">
        <v>19</v>
      </c>
      <c r="H43" s="23">
        <v>60700</v>
      </c>
    </row>
    <row r="44" spans="1:8">
      <c r="E44" s="23">
        <v>5</v>
      </c>
      <c r="F44" s="26"/>
      <c r="G44" s="24"/>
      <c r="H44" s="23">
        <f>SUM(H40:H43)</f>
        <v>130200</v>
      </c>
    </row>
    <row r="46" spans="1:8" ht="15.75">
      <c r="F46" s="44"/>
      <c r="G46" s="44"/>
      <c r="H46" s="44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2011-07-22T09:57:44Z</cp:lastPrinted>
  <dcterms:created xsi:type="dcterms:W3CDTF">2010-04-08T10:29:46Z</dcterms:created>
  <dcterms:modified xsi:type="dcterms:W3CDTF">2012-02-17T10:26:04Z</dcterms:modified>
</cp:coreProperties>
</file>