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Лист1!$A$1:$H$47</definedName>
  </definedNames>
  <calcPr calcId="124519"/>
</workbook>
</file>

<file path=xl/calcChain.xml><?xml version="1.0" encoding="utf-8"?>
<calcChain xmlns="http://schemas.openxmlformats.org/spreadsheetml/2006/main">
  <c r="G35" i="1"/>
  <c r="G21"/>
  <c r="G22"/>
  <c r="G23"/>
  <c r="G24"/>
  <c r="G25"/>
  <c r="G26"/>
  <c r="G27"/>
  <c r="G28"/>
  <c r="G29"/>
  <c r="G30"/>
  <c r="G31"/>
  <c r="G32"/>
  <c r="G34"/>
  <c r="G20"/>
  <c r="G9" l="1"/>
  <c r="H8"/>
  <c r="G8"/>
  <c r="H9" l="1"/>
  <c r="G19"/>
  <c r="G37" s="1"/>
  <c r="G36" l="1"/>
  <c r="H10"/>
  <c r="G10"/>
  <c r="D18" s="1"/>
  <c r="H6" l="1"/>
  <c r="D17"/>
  <c r="D16" s="1"/>
  <c r="G6"/>
</calcChain>
</file>

<file path=xl/sharedStrings.xml><?xml version="1.0" encoding="utf-8"?>
<sst xmlns="http://schemas.openxmlformats.org/spreadsheetml/2006/main" count="72" uniqueCount="71">
  <si>
    <t>№ п/п</t>
  </si>
  <si>
    <t>Вид показателя</t>
  </si>
  <si>
    <t>Сумма собранных средств в год (руб.)</t>
  </si>
  <si>
    <t>1.</t>
  </si>
  <si>
    <t>Платежи за ЖКУ-  всего</t>
  </si>
  <si>
    <t>в том числе:</t>
  </si>
  <si>
    <t>1.1.</t>
  </si>
  <si>
    <t>содержание и ремонт жилья</t>
  </si>
  <si>
    <t>1.2.</t>
  </si>
  <si>
    <t>коммунальные услуги - всего</t>
  </si>
  <si>
    <t>водоснабжение</t>
  </si>
  <si>
    <t>водоотведение</t>
  </si>
  <si>
    <t>теплоснабжение</t>
  </si>
  <si>
    <t xml:space="preserve"> 1.6.</t>
  </si>
  <si>
    <t>горячее водоснабжение</t>
  </si>
  <si>
    <t>Дебиторская задолженность от населения:</t>
  </si>
  <si>
    <t>- содержание и ремонт</t>
  </si>
  <si>
    <t>- коммунальные услуги</t>
  </si>
  <si>
    <t>2.</t>
  </si>
  <si>
    <t>2.1.</t>
  </si>
  <si>
    <t>2.5.</t>
  </si>
  <si>
    <t>2.6.</t>
  </si>
  <si>
    <t>2.7.</t>
  </si>
  <si>
    <t>2.8.</t>
  </si>
  <si>
    <t>2.9.</t>
  </si>
  <si>
    <t xml:space="preserve"> 2.12.</t>
  </si>
  <si>
    <t xml:space="preserve"> 2.13.</t>
  </si>
  <si>
    <t xml:space="preserve">Стоимость на 1 чел.в месяц (руб.) </t>
  </si>
  <si>
    <t>Сумма начисления в год (руб.)</t>
  </si>
  <si>
    <t xml:space="preserve"> 1.3.</t>
  </si>
  <si>
    <t xml:space="preserve"> 1.4.</t>
  </si>
  <si>
    <t xml:space="preserve"> 1.5.</t>
  </si>
  <si>
    <t>Администрация
ОАО «Домоуправляющая компания Железнодорожного района»</t>
  </si>
  <si>
    <t>Отчет</t>
  </si>
  <si>
    <t xml:space="preserve">ОАО «Домоуправляющая компания Железнодорожного района» </t>
  </si>
  <si>
    <t>вывоз ТБО</t>
  </si>
  <si>
    <t xml:space="preserve">Расходы на содержание и ремонт жилых помещений всего, в том числе: </t>
  </si>
  <si>
    <t xml:space="preserve"> 2.2.</t>
  </si>
  <si>
    <t xml:space="preserve"> 2.3.</t>
  </si>
  <si>
    <t xml:space="preserve"> 2.4.</t>
  </si>
  <si>
    <t>2.10.</t>
  </si>
  <si>
    <t xml:space="preserve"> 2.14.</t>
  </si>
  <si>
    <t>аварийно-диспетческая служба</t>
  </si>
  <si>
    <t>обслуживание лифтов</t>
  </si>
  <si>
    <t>проведение эл.измерений</t>
  </si>
  <si>
    <t>паспортный стол</t>
  </si>
  <si>
    <t>плата за управление МКД</t>
  </si>
  <si>
    <t>уборка придомовой территории</t>
  </si>
  <si>
    <t>текущий ремонт общего имущества</t>
  </si>
  <si>
    <t>Финансовый результат по содержанию и ремонту по начисленным денежным средствам</t>
  </si>
  <si>
    <t>Финансовый результат по содержанию и ремонту по собранным денежным средствам</t>
  </si>
  <si>
    <t>услуги УФ ООО «РИЦ» (вознаграждение)</t>
  </si>
  <si>
    <r>
      <t>Тариф, (руб./м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руб./м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в месяц)</t>
    </r>
  </si>
  <si>
    <r>
      <t>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</si>
  <si>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 xml:space="preserve">Площадь дома =  </t>
  </si>
  <si>
    <t xml:space="preserve"> 2.11.</t>
  </si>
  <si>
    <t>2.15.</t>
  </si>
  <si>
    <t>мероприятия по содержанию здания</t>
  </si>
  <si>
    <t>регламентные работы по обслуживанию внутридомовых инженерных сетей</t>
  </si>
  <si>
    <t>Обслуживание дымовых и вентиляционных каналов</t>
  </si>
  <si>
    <t>дератизация и дезинсекция МОП</t>
  </si>
  <si>
    <t>обслуживание мусоропроводов и контейнерных площадок</t>
  </si>
  <si>
    <t>2.16.</t>
  </si>
  <si>
    <t>Изготовление и доставка счетов на оплату</t>
  </si>
  <si>
    <t>Текущий ремонт общего имущества:</t>
  </si>
  <si>
    <t>Аренда</t>
  </si>
  <si>
    <t>обслуживание силового кабеля к электроплитам</t>
  </si>
  <si>
    <t>1. Канализация - 1 000 руб.</t>
  </si>
  <si>
    <t>2. ХВС - 3 400 руб.</t>
  </si>
  <si>
    <t>за 2011 год по дому № 15 по ул. Варейкиса</t>
  </si>
  <si>
    <t>не додел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</si>
</sst>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4" fillId="0" borderId="0" xfId="0" applyFont="1"/>
    <xf numFmtId="4" fontId="2" fillId="0" borderId="1" xfId="0" applyNumberFormat="1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top" wrapText="1"/>
    </xf>
    <xf numFmtId="0" fontId="6" fillId="0" borderId="0" xfId="0" applyFont="1"/>
    <xf numFmtId="4" fontId="4" fillId="0" borderId="1" xfId="0" applyNumberFormat="1" applyFont="1" applyBorder="1"/>
    <xf numFmtId="4" fontId="4" fillId="0" borderId="0" xfId="0" applyNumberFormat="1" applyFont="1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Font="1" applyBorder="1"/>
    <xf numFmtId="0" fontId="9" fillId="0" borderId="1" xfId="0" applyFont="1" applyBorder="1" applyAlignment="1">
      <alignment horizontal="center" wrapText="1"/>
    </xf>
    <xf numFmtId="16" fontId="9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2" fontId="0" fillId="0" borderId="0" xfId="0" applyNumberFormat="1" applyAlignment="1">
      <alignment horizontal="left"/>
    </xf>
    <xf numFmtId="0" fontId="2" fillId="0" borderId="0" xfId="0" applyFont="1"/>
    <xf numFmtId="0" fontId="9" fillId="0" borderId="1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4" fontId="2" fillId="0" borderId="2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4" fontId="2" fillId="0" borderId="2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4" fontId="12" fillId="0" borderId="2" xfId="0" applyNumberFormat="1" applyFont="1" applyBorder="1" applyAlignment="1">
      <alignment horizontal="center" vertical="top" wrapText="1"/>
    </xf>
    <xf numFmtId="4" fontId="12" fillId="0" borderId="3" xfId="0" applyNumberFormat="1" applyFont="1" applyBorder="1" applyAlignment="1">
      <alignment horizontal="center" vertical="top" wrapText="1"/>
    </xf>
    <xf numFmtId="4" fontId="11" fillId="0" borderId="2" xfId="0" applyNumberFormat="1" applyFont="1" applyBorder="1" applyAlignment="1">
      <alignment horizontal="center" vertical="top" wrapText="1"/>
    </xf>
    <xf numFmtId="4" fontId="11" fillId="0" borderId="3" xfId="0" applyNumberFormat="1" applyFont="1" applyBorder="1" applyAlignment="1">
      <alignment horizontal="center" vertical="top" wrapText="1"/>
    </xf>
    <xf numFmtId="4" fontId="5" fillId="0" borderId="2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1\d\&#1054;&#1073;&#1100;&#1077;&#1082;&#1090;&#1086;&#1074;&#1099;&#1081;%20&#1091;&#1095;&#1077;&#1090;\2011%20&#1075;&#1086;&#1076;\&#1057;&#1077;&#1085;&#1090;&#1103;&#1073;&#1088;&#1100;\&#1054;&#1073;&#1098;&#1077;&#1082;&#1090;&#1086;&#1074;&#1099;&#1081;-&#1057;&#1077;&#1085;&#1090;&#1103;&#1073;&#1088;&#1100;%202011\11-&#1086;&#1073;&#1097;&#1080;&#108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4">
          <cell r="CI54">
            <v>188798.91999999998</v>
          </cell>
          <cell r="CJ54">
            <v>185439.69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>
      <selection activeCell="G4" sqref="G4"/>
    </sheetView>
  </sheetViews>
  <sheetFormatPr defaultRowHeight="15"/>
  <cols>
    <col min="1" max="1" width="4.85546875" customWidth="1"/>
    <col min="2" max="2" width="45.7109375" customWidth="1"/>
    <col min="3" max="3" width="8" customWidth="1"/>
    <col min="4" max="4" width="3.140625" customWidth="1"/>
    <col min="5" max="5" width="11.7109375" customWidth="1"/>
    <col min="6" max="6" width="12.85546875" customWidth="1"/>
    <col min="7" max="7" width="13" customWidth="1"/>
    <col min="8" max="8" width="13.42578125" customWidth="1"/>
    <col min="9" max="9" width="11.28515625" bestFit="1" customWidth="1"/>
  </cols>
  <sheetData>
    <row r="1" spans="1:9" ht="23.25" customHeight="1">
      <c r="A1" s="37" t="s">
        <v>33</v>
      </c>
      <c r="B1" s="37"/>
      <c r="C1" s="37"/>
      <c r="D1" s="37"/>
      <c r="E1" s="37"/>
      <c r="F1" s="37"/>
      <c r="G1" s="37"/>
      <c r="H1" s="37"/>
    </row>
    <row r="2" spans="1:9" ht="22.5" customHeight="1">
      <c r="A2" s="37" t="s">
        <v>34</v>
      </c>
      <c r="B2" s="37"/>
      <c r="C2" s="37"/>
      <c r="D2" s="37"/>
      <c r="E2" s="37"/>
      <c r="F2" s="37"/>
      <c r="G2" s="37"/>
      <c r="H2" s="37"/>
    </row>
    <row r="3" spans="1:9" ht="22.5" customHeight="1">
      <c r="A3" s="37" t="s">
        <v>69</v>
      </c>
      <c r="B3" s="37"/>
      <c r="C3" s="37"/>
      <c r="D3" s="37"/>
      <c r="E3" s="37"/>
      <c r="F3" s="37"/>
      <c r="G3" s="37"/>
      <c r="H3" s="37"/>
    </row>
    <row r="4" spans="1:9" ht="22.5" customHeight="1">
      <c r="B4" s="7" t="s">
        <v>54</v>
      </c>
      <c r="C4" s="14">
        <v>3070.03</v>
      </c>
      <c r="D4" t="s">
        <v>53</v>
      </c>
      <c r="F4" t="s">
        <v>70</v>
      </c>
    </row>
    <row r="5" spans="1:9" s="1" customFormat="1" ht="78" customHeight="1">
      <c r="A5" s="8" t="s">
        <v>0</v>
      </c>
      <c r="B5" s="39" t="s">
        <v>1</v>
      </c>
      <c r="C5" s="40"/>
      <c r="D5" s="39" t="s">
        <v>52</v>
      </c>
      <c r="E5" s="40"/>
      <c r="F5" s="8" t="s">
        <v>27</v>
      </c>
      <c r="G5" s="8" t="s">
        <v>28</v>
      </c>
      <c r="H5" s="8" t="s">
        <v>2</v>
      </c>
    </row>
    <row r="6" spans="1:9" s="1" customFormat="1" ht="15.75">
      <c r="A6" s="11" t="s">
        <v>3</v>
      </c>
      <c r="B6" s="21" t="s">
        <v>4</v>
      </c>
      <c r="C6" s="22"/>
      <c r="D6" s="35"/>
      <c r="E6" s="36"/>
      <c r="F6" s="2"/>
      <c r="G6" s="2">
        <f>G8+G10</f>
        <v>188798.91999999998</v>
      </c>
      <c r="H6" s="2">
        <f>H8+H10</f>
        <v>185439.69</v>
      </c>
    </row>
    <row r="7" spans="1:9" s="1" customFormat="1" ht="15.75">
      <c r="A7" s="11"/>
      <c r="B7" s="21" t="s">
        <v>5</v>
      </c>
      <c r="C7" s="22"/>
      <c r="D7" s="35"/>
      <c r="E7" s="36"/>
      <c r="F7" s="2"/>
      <c r="G7" s="2"/>
      <c r="H7" s="2"/>
    </row>
    <row r="8" spans="1:9" s="1" customFormat="1" ht="15.75">
      <c r="A8" s="11" t="s">
        <v>6</v>
      </c>
      <c r="B8" s="21" t="s">
        <v>7</v>
      </c>
      <c r="C8" s="22"/>
      <c r="D8" s="23">
        <v>7.12</v>
      </c>
      <c r="E8" s="24"/>
      <c r="F8" s="2"/>
      <c r="G8" s="2">
        <f>[1]Sheet1!$CI$54</f>
        <v>188798.91999999998</v>
      </c>
      <c r="H8" s="2">
        <f>[1]Sheet1!$CJ$54</f>
        <v>185439.69</v>
      </c>
    </row>
    <row r="9" spans="1:9" s="1" customFormat="1" ht="15.75">
      <c r="A9" s="11"/>
      <c r="B9" s="17" t="s">
        <v>65</v>
      </c>
      <c r="C9" s="18"/>
      <c r="D9" s="19"/>
      <c r="E9" s="20"/>
      <c r="F9" s="2"/>
      <c r="G9" s="2">
        <f>381.35*3+127.12*3</f>
        <v>1525.4100000000003</v>
      </c>
      <c r="H9" s="2">
        <f>G9</f>
        <v>1525.4100000000003</v>
      </c>
    </row>
    <row r="10" spans="1:9" s="1" customFormat="1" ht="15.75">
      <c r="A10" s="11" t="s">
        <v>8</v>
      </c>
      <c r="B10" s="21" t="s">
        <v>9</v>
      </c>
      <c r="C10" s="22"/>
      <c r="D10" s="35"/>
      <c r="E10" s="36"/>
      <c r="F10" s="2"/>
      <c r="G10" s="2">
        <f>G12+G13+G14+G15</f>
        <v>0</v>
      </c>
      <c r="H10" s="2">
        <f>H12+H13+H14+H15</f>
        <v>0</v>
      </c>
    </row>
    <row r="11" spans="1:9" s="1" customFormat="1" ht="15.75">
      <c r="A11" s="11"/>
      <c r="B11" s="21" t="s">
        <v>5</v>
      </c>
      <c r="C11" s="22"/>
      <c r="D11" s="35"/>
      <c r="E11" s="36"/>
      <c r="F11" s="2"/>
      <c r="G11" s="2"/>
      <c r="H11" s="2"/>
    </row>
    <row r="12" spans="1:9" s="1" customFormat="1" ht="18.75" customHeight="1">
      <c r="A12" s="12" t="s">
        <v>29</v>
      </c>
      <c r="B12" s="21" t="s">
        <v>10</v>
      </c>
      <c r="C12" s="22"/>
      <c r="D12" s="23">
        <v>16.87</v>
      </c>
      <c r="E12" s="24"/>
      <c r="F12" s="2"/>
      <c r="G12" s="2"/>
      <c r="H12" s="2"/>
      <c r="I12" s="6"/>
    </row>
    <row r="13" spans="1:9" s="1" customFormat="1" ht="15.75">
      <c r="A13" s="12" t="s">
        <v>30</v>
      </c>
      <c r="B13" s="21" t="s">
        <v>11</v>
      </c>
      <c r="C13" s="22"/>
      <c r="D13" s="23"/>
      <c r="E13" s="24"/>
      <c r="F13" s="2"/>
      <c r="G13" s="2"/>
      <c r="H13" s="2"/>
    </row>
    <row r="14" spans="1:9" s="1" customFormat="1" ht="15.75">
      <c r="A14" s="12" t="s">
        <v>31</v>
      </c>
      <c r="B14" s="21" t="s">
        <v>12</v>
      </c>
      <c r="C14" s="22"/>
      <c r="D14" s="23"/>
      <c r="E14" s="24"/>
      <c r="F14" s="2"/>
      <c r="G14" s="2"/>
      <c r="H14" s="2"/>
      <c r="I14" s="6"/>
    </row>
    <row r="15" spans="1:9" s="1" customFormat="1" ht="15.75">
      <c r="A15" s="11" t="s">
        <v>13</v>
      </c>
      <c r="B15" s="21" t="s">
        <v>14</v>
      </c>
      <c r="C15" s="22"/>
      <c r="D15" s="35"/>
      <c r="E15" s="36"/>
      <c r="F15" s="2"/>
      <c r="G15" s="2"/>
      <c r="H15" s="2"/>
    </row>
    <row r="16" spans="1:9" s="4" customFormat="1" ht="15.75">
      <c r="A16" s="13"/>
      <c r="B16" s="25" t="s">
        <v>15</v>
      </c>
      <c r="C16" s="26"/>
      <c r="D16" s="33">
        <f>D17+D18</f>
        <v>3359.2299999999814</v>
      </c>
      <c r="E16" s="34"/>
      <c r="F16" s="3"/>
      <c r="G16" s="3"/>
      <c r="H16" s="3"/>
    </row>
    <row r="17" spans="1:8" s="4" customFormat="1" ht="15.75">
      <c r="A17" s="13"/>
      <c r="B17" s="25" t="s">
        <v>16</v>
      </c>
      <c r="C17" s="26"/>
      <c r="D17" s="33">
        <f>G8-H8</f>
        <v>3359.2299999999814</v>
      </c>
      <c r="E17" s="34"/>
      <c r="F17" s="3"/>
      <c r="G17" s="3"/>
      <c r="H17" s="3"/>
    </row>
    <row r="18" spans="1:8" s="4" customFormat="1" ht="15.75">
      <c r="A18" s="13"/>
      <c r="B18" s="25" t="s">
        <v>17</v>
      </c>
      <c r="C18" s="26"/>
      <c r="D18" s="33">
        <f>G10-H10</f>
        <v>0</v>
      </c>
      <c r="E18" s="34"/>
      <c r="F18" s="3"/>
      <c r="G18" s="3"/>
      <c r="H18" s="3"/>
    </row>
    <row r="19" spans="1:8" s="1" customFormat="1" ht="31.5" customHeight="1">
      <c r="A19" s="11" t="s">
        <v>18</v>
      </c>
      <c r="B19" s="21" t="s">
        <v>36</v>
      </c>
      <c r="C19" s="22"/>
      <c r="D19" s="35"/>
      <c r="E19" s="36"/>
      <c r="F19" s="2"/>
      <c r="G19" s="3">
        <f>G20+G21+G22+G23+G24+G25+G26+G27+G28+G29+G30+G31+G32+G33+G34+G35</f>
        <v>202232.73320000005</v>
      </c>
      <c r="H19" s="3"/>
    </row>
    <row r="20" spans="1:8" s="1" customFormat="1" ht="15.75">
      <c r="A20" s="11" t="s">
        <v>19</v>
      </c>
      <c r="B20" s="21" t="s">
        <v>35</v>
      </c>
      <c r="C20" s="22"/>
      <c r="D20" s="23">
        <v>1.84</v>
      </c>
      <c r="E20" s="24"/>
      <c r="F20" s="2"/>
      <c r="G20" s="2">
        <f>D20*9*$C$4</f>
        <v>50839.696800000012</v>
      </c>
      <c r="H20" s="2"/>
    </row>
    <row r="21" spans="1:8" s="1" customFormat="1" ht="31.5" customHeight="1">
      <c r="A21" s="11" t="s">
        <v>37</v>
      </c>
      <c r="B21" s="21" t="s">
        <v>61</v>
      </c>
      <c r="C21" s="22"/>
      <c r="D21" s="23">
        <v>0.28000000000000003</v>
      </c>
      <c r="E21" s="24"/>
      <c r="F21" s="2"/>
      <c r="G21" s="2">
        <f t="shared" ref="G21:G34" si="0">D21*9*$C$4</f>
        <v>7736.4756000000016</v>
      </c>
      <c r="H21" s="2"/>
    </row>
    <row r="22" spans="1:8" s="1" customFormat="1" ht="15.75">
      <c r="A22" s="11" t="s">
        <v>38</v>
      </c>
      <c r="B22" s="21" t="s">
        <v>42</v>
      </c>
      <c r="C22" s="22"/>
      <c r="D22" s="23">
        <v>0.68</v>
      </c>
      <c r="E22" s="24"/>
      <c r="F22" s="2"/>
      <c r="G22" s="2">
        <f t="shared" si="0"/>
        <v>18788.583600000002</v>
      </c>
      <c r="H22" s="2"/>
    </row>
    <row r="23" spans="1:8" s="1" customFormat="1" ht="15.75">
      <c r="A23" s="11" t="s">
        <v>39</v>
      </c>
      <c r="B23" s="21" t="s">
        <v>43</v>
      </c>
      <c r="C23" s="22"/>
      <c r="D23" s="31"/>
      <c r="E23" s="32"/>
      <c r="F23" s="2"/>
      <c r="G23" s="2">
        <f t="shared" si="0"/>
        <v>0</v>
      </c>
      <c r="H23" s="2"/>
    </row>
    <row r="24" spans="1:8" s="1" customFormat="1" ht="15.75">
      <c r="A24" s="11" t="s">
        <v>20</v>
      </c>
      <c r="B24" s="21" t="s">
        <v>51</v>
      </c>
      <c r="C24" s="22"/>
      <c r="D24" s="29">
        <v>0.9</v>
      </c>
      <c r="E24" s="30"/>
      <c r="F24" s="2"/>
      <c r="G24" s="2">
        <f t="shared" si="0"/>
        <v>24867.243000000002</v>
      </c>
      <c r="H24" s="2"/>
    </row>
    <row r="25" spans="1:8" s="1" customFormat="1" ht="18" customHeight="1">
      <c r="A25" s="11" t="s">
        <v>21</v>
      </c>
      <c r="B25" s="21" t="s">
        <v>66</v>
      </c>
      <c r="C25" s="22"/>
      <c r="D25" s="29">
        <v>0.13</v>
      </c>
      <c r="E25" s="30"/>
      <c r="F25" s="2"/>
      <c r="G25" s="2">
        <f t="shared" si="0"/>
        <v>3591.9351000000001</v>
      </c>
      <c r="H25" s="2"/>
    </row>
    <row r="26" spans="1:8" s="1" customFormat="1" ht="15.75">
      <c r="A26" s="11" t="s">
        <v>22</v>
      </c>
      <c r="B26" s="21" t="s">
        <v>44</v>
      </c>
      <c r="C26" s="22"/>
      <c r="D26" s="29">
        <v>0.04</v>
      </c>
      <c r="E26" s="30"/>
      <c r="F26" s="2"/>
      <c r="G26" s="2">
        <f t="shared" si="0"/>
        <v>1105.2108000000001</v>
      </c>
      <c r="H26" s="2"/>
    </row>
    <row r="27" spans="1:8" s="1" customFormat="1" ht="15.75">
      <c r="A27" s="11" t="s">
        <v>23</v>
      </c>
      <c r="B27" s="21" t="s">
        <v>45</v>
      </c>
      <c r="C27" s="22"/>
      <c r="D27" s="29">
        <v>0.27</v>
      </c>
      <c r="E27" s="30"/>
      <c r="F27" s="2"/>
      <c r="G27" s="2">
        <f t="shared" si="0"/>
        <v>7460.1729000000014</v>
      </c>
      <c r="H27" s="2"/>
    </row>
    <row r="28" spans="1:8" s="1" customFormat="1" ht="15.75">
      <c r="A28" s="11" t="s">
        <v>24</v>
      </c>
      <c r="B28" s="21" t="s">
        <v>46</v>
      </c>
      <c r="C28" s="22"/>
      <c r="D28" s="29">
        <v>0.92</v>
      </c>
      <c r="E28" s="30"/>
      <c r="F28" s="2"/>
      <c r="G28" s="2">
        <f t="shared" si="0"/>
        <v>25419.848400000006</v>
      </c>
      <c r="H28" s="2"/>
    </row>
    <row r="29" spans="1:8" s="1" customFormat="1" ht="17.25" customHeight="1">
      <c r="A29" s="11" t="s">
        <v>40</v>
      </c>
      <c r="B29" s="21" t="s">
        <v>47</v>
      </c>
      <c r="C29" s="22"/>
      <c r="D29" s="29">
        <v>0.69</v>
      </c>
      <c r="E29" s="30"/>
      <c r="F29" s="2"/>
      <c r="G29" s="2">
        <f t="shared" si="0"/>
        <v>19064.886299999998</v>
      </c>
      <c r="H29" s="2"/>
    </row>
    <row r="30" spans="1:8" s="1" customFormat="1" ht="31.5" customHeight="1">
      <c r="A30" s="12" t="s">
        <v>55</v>
      </c>
      <c r="B30" s="21" t="s">
        <v>58</v>
      </c>
      <c r="C30" s="22"/>
      <c r="D30" s="29">
        <v>1.19</v>
      </c>
      <c r="E30" s="30"/>
      <c r="F30" s="2"/>
      <c r="G30" s="2">
        <f t="shared" si="0"/>
        <v>32880.0213</v>
      </c>
      <c r="H30" s="2"/>
    </row>
    <row r="31" spans="1:8" s="1" customFormat="1" ht="18" customHeight="1">
      <c r="A31" s="11" t="s">
        <v>25</v>
      </c>
      <c r="B31" s="21" t="s">
        <v>57</v>
      </c>
      <c r="C31" s="22"/>
      <c r="D31" s="23">
        <v>0.15</v>
      </c>
      <c r="E31" s="24"/>
      <c r="F31" s="2"/>
      <c r="G31" s="2">
        <f t="shared" si="0"/>
        <v>4144.5405000000001</v>
      </c>
      <c r="H31" s="2"/>
    </row>
    <row r="32" spans="1:8" s="1" customFormat="1" ht="15.75" customHeight="1">
      <c r="A32" s="11" t="s">
        <v>26</v>
      </c>
      <c r="B32" s="21" t="s">
        <v>60</v>
      </c>
      <c r="C32" s="22"/>
      <c r="D32" s="23"/>
      <c r="E32" s="24"/>
      <c r="F32" s="2"/>
      <c r="G32" s="2">
        <f t="shared" si="0"/>
        <v>0</v>
      </c>
      <c r="H32" s="2"/>
    </row>
    <row r="33" spans="1:8" s="1" customFormat="1" ht="16.5" customHeight="1">
      <c r="A33" s="11" t="s">
        <v>41</v>
      </c>
      <c r="B33" s="21" t="s">
        <v>48</v>
      </c>
      <c r="C33" s="22"/>
      <c r="D33" s="23"/>
      <c r="E33" s="24"/>
      <c r="F33" s="2"/>
      <c r="G33" s="2">
        <v>4400</v>
      </c>
      <c r="H33" s="2"/>
    </row>
    <row r="34" spans="1:8" s="1" customFormat="1" ht="17.25" customHeight="1">
      <c r="A34" s="16" t="s">
        <v>56</v>
      </c>
      <c r="B34" s="21" t="s">
        <v>59</v>
      </c>
      <c r="C34" s="22"/>
      <c r="D34" s="23">
        <v>7.0000000000000007E-2</v>
      </c>
      <c r="E34" s="24"/>
      <c r="F34" s="2"/>
      <c r="G34" s="2">
        <f t="shared" si="0"/>
        <v>1934.1189000000004</v>
      </c>
      <c r="H34" s="2"/>
    </row>
    <row r="35" spans="1:8" s="1" customFormat="1" ht="17.25" customHeight="1">
      <c r="A35" s="16" t="s">
        <v>62</v>
      </c>
      <c r="B35" s="21" t="s">
        <v>63</v>
      </c>
      <c r="C35" s="22"/>
      <c r="D35" s="23">
        <v>2.9</v>
      </c>
      <c r="E35" s="24"/>
      <c r="F35" s="2"/>
      <c r="G35" s="2">
        <f>D35*9*$C$4*0</f>
        <v>0</v>
      </c>
      <c r="H35" s="2"/>
    </row>
    <row r="36" spans="1:8" s="4" customFormat="1" ht="47.25" customHeight="1">
      <c r="A36" s="9"/>
      <c r="B36" s="25" t="s">
        <v>49</v>
      </c>
      <c r="C36" s="26"/>
      <c r="D36" s="27"/>
      <c r="E36" s="28"/>
      <c r="F36" s="3"/>
      <c r="G36" s="3">
        <f>G8-G19+G9</f>
        <v>-11908.403200000062</v>
      </c>
      <c r="H36" s="3"/>
    </row>
    <row r="37" spans="1:8" s="1" customFormat="1" ht="38.25" customHeight="1">
      <c r="A37" s="10"/>
      <c r="B37" s="25" t="s">
        <v>50</v>
      </c>
      <c r="C37" s="26"/>
      <c r="D37" s="27"/>
      <c r="E37" s="28"/>
      <c r="F37" s="5"/>
      <c r="G37" s="3">
        <f>H8-G19+H9</f>
        <v>-15267.633200000044</v>
      </c>
      <c r="H37" s="5"/>
    </row>
    <row r="38" spans="1:8" s="1" customFormat="1" ht="15.75">
      <c r="B38" s="15" t="s">
        <v>64</v>
      </c>
    </row>
    <row r="39" spans="1:8" s="1" customFormat="1" ht="15.75">
      <c r="B39" s="15" t="s">
        <v>67</v>
      </c>
    </row>
    <row r="40" spans="1:8" s="1" customFormat="1" ht="15.75">
      <c r="B40" s="15" t="s">
        <v>68</v>
      </c>
    </row>
    <row r="41" spans="1:8" s="1" customFormat="1" ht="15.75"/>
    <row r="42" spans="1:8" s="1" customFormat="1" ht="15.75"/>
    <row r="44" spans="1:8" ht="12" customHeight="1"/>
    <row r="45" spans="1:8" hidden="1"/>
    <row r="46" spans="1:8" ht="46.5" customHeight="1">
      <c r="F46" s="38" t="s">
        <v>32</v>
      </c>
      <c r="G46" s="38"/>
      <c r="H46" s="38"/>
    </row>
  </sheetData>
  <mergeCells count="68">
    <mergeCell ref="A1:H1"/>
    <mergeCell ref="F46:H46"/>
    <mergeCell ref="A2:H2"/>
    <mergeCell ref="A3:H3"/>
    <mergeCell ref="B5:C5"/>
    <mergeCell ref="B6:C6"/>
    <mergeCell ref="D5:E5"/>
    <mergeCell ref="D6:E6"/>
    <mergeCell ref="D7:E7"/>
    <mergeCell ref="D8:E8"/>
    <mergeCell ref="D10:E10"/>
    <mergeCell ref="D11:E11"/>
    <mergeCell ref="D12:E12"/>
    <mergeCell ref="D13:E13"/>
    <mergeCell ref="D14:E14"/>
    <mergeCell ref="D15:E15"/>
    <mergeCell ref="D21:E21"/>
    <mergeCell ref="D22:E22"/>
    <mergeCell ref="D23:E23"/>
    <mergeCell ref="D24:E24"/>
    <mergeCell ref="D16:E16"/>
    <mergeCell ref="D17:E17"/>
    <mergeCell ref="D18:E18"/>
    <mergeCell ref="D19:E19"/>
    <mergeCell ref="D20:E20"/>
    <mergeCell ref="B7:C7"/>
    <mergeCell ref="B8:C8"/>
    <mergeCell ref="B10:C10"/>
    <mergeCell ref="B11:C11"/>
    <mergeCell ref="B12:C12"/>
    <mergeCell ref="B13:C13"/>
    <mergeCell ref="B14:C14"/>
    <mergeCell ref="B15:C15"/>
    <mergeCell ref="B16:C16"/>
    <mergeCell ref="B17:C17"/>
    <mergeCell ref="B23:C23"/>
    <mergeCell ref="B24:C24"/>
    <mergeCell ref="B25:C25"/>
    <mergeCell ref="B26:C26"/>
    <mergeCell ref="B18:C18"/>
    <mergeCell ref="B19:C19"/>
    <mergeCell ref="B20:C20"/>
    <mergeCell ref="B21:C21"/>
    <mergeCell ref="B22:C22"/>
    <mergeCell ref="B27:C27"/>
    <mergeCell ref="B28:C28"/>
    <mergeCell ref="B29:C29"/>
    <mergeCell ref="B30:C30"/>
    <mergeCell ref="D25:E25"/>
    <mergeCell ref="D26:E26"/>
    <mergeCell ref="D27:E27"/>
    <mergeCell ref="D28:E28"/>
    <mergeCell ref="D29:E29"/>
    <mergeCell ref="D30:E30"/>
    <mergeCell ref="D31:E31"/>
    <mergeCell ref="B31:C31"/>
    <mergeCell ref="B32:C32"/>
    <mergeCell ref="D32:E32"/>
    <mergeCell ref="B33:C33"/>
    <mergeCell ref="D33:E33"/>
    <mergeCell ref="B34:C34"/>
    <mergeCell ref="D34:E34"/>
    <mergeCell ref="B36:C36"/>
    <mergeCell ref="D36:E36"/>
    <mergeCell ref="B37:C37"/>
    <mergeCell ref="D37:E37"/>
    <mergeCell ref="B35:C35"/>
    <mergeCell ref="D35:E35"/>
  </mergeCells>
  <pageMargins left="0.11811023622047245" right="0.19685039370078741" top="0.15748031496062992" bottom="0.19685039370078741" header="0.31496062992125984" footer="0.31496062992125984"/>
  <pageSetup paperSize="9" scale="8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South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</dc:creator>
  <cp:lastModifiedBy>пользователь</cp:lastModifiedBy>
  <cp:lastPrinted>2011-06-21T06:33:29Z</cp:lastPrinted>
  <dcterms:created xsi:type="dcterms:W3CDTF">2010-04-08T10:29:46Z</dcterms:created>
  <dcterms:modified xsi:type="dcterms:W3CDTF">2012-02-17T12:39:25Z</dcterms:modified>
</cp:coreProperties>
</file>