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60" windowWidth="15135" windowHeight="8160"/>
  </bookViews>
  <sheets>
    <sheet name="декабрь" sheetId="19" r:id="rId1"/>
    <sheet name="январь-декабрь" sheetId="20" r:id="rId2"/>
  </sheets>
  <definedNames>
    <definedName name="_xlnm._FilterDatabase" localSheetId="0" hidden="1">декабрь!$A$5:$Q$48</definedName>
    <definedName name="_xlnm._FilterDatabase" localSheetId="1" hidden="1">'январь-декабрь'!$A$5:$Q$46</definedName>
    <definedName name="_xlnm.Print_Titles" localSheetId="0">декабрь!$3:$6</definedName>
    <definedName name="_xlnm.Print_Titles" localSheetId="1">'январь-декабрь'!$3:$6</definedName>
    <definedName name="_xlnm.Print_Area" localSheetId="0">декабрь!$A$1:$Q$48</definedName>
    <definedName name="_xlnm.Print_Area" localSheetId="1">'январь-декабрь'!$A$1:$Q$46</definedName>
  </definedNames>
  <calcPr calcId="125725"/>
</workbook>
</file>

<file path=xl/calcChain.xml><?xml version="1.0" encoding="utf-8"?>
<calcChain xmlns="http://schemas.openxmlformats.org/spreadsheetml/2006/main">
  <c r="F36" i="20"/>
  <c r="I40" i="19"/>
  <c r="I24"/>
  <c r="H40"/>
  <c r="H24"/>
  <c r="O9" i="20" l="1"/>
  <c r="P9"/>
  <c r="Q9"/>
  <c r="O10"/>
  <c r="P10"/>
  <c r="Q10"/>
  <c r="O11"/>
  <c r="P11"/>
  <c r="Q11"/>
  <c r="O12"/>
  <c r="P12"/>
  <c r="Q12"/>
  <c r="O13"/>
  <c r="P13"/>
  <c r="Q13"/>
  <c r="O14"/>
  <c r="P14"/>
  <c r="Q14"/>
  <c r="O15"/>
  <c r="P15"/>
  <c r="Q15"/>
  <c r="O17"/>
  <c r="P17"/>
  <c r="Q17"/>
  <c r="O18"/>
  <c r="P18"/>
  <c r="Q18"/>
  <c r="O19"/>
  <c r="P19"/>
  <c r="Q19"/>
  <c r="O20"/>
  <c r="P20"/>
  <c r="Q20"/>
  <c r="O21"/>
  <c r="P21"/>
  <c r="Q21"/>
  <c r="O22"/>
  <c r="P22"/>
  <c r="Q22"/>
  <c r="O24"/>
  <c r="P24"/>
  <c r="Q24"/>
  <c r="O25"/>
  <c r="P25"/>
  <c r="Q25"/>
  <c r="O26"/>
  <c r="P26"/>
  <c r="Q26"/>
  <c r="O27"/>
  <c r="P27"/>
  <c r="Q27"/>
  <c r="O28"/>
  <c r="P28"/>
  <c r="Q28"/>
  <c r="O29"/>
  <c r="P29"/>
  <c r="Q29"/>
  <c r="O30"/>
  <c r="P30"/>
  <c r="Q30"/>
  <c r="O32"/>
  <c r="P32"/>
  <c r="Q32"/>
  <c r="O33"/>
  <c r="P33"/>
  <c r="Q33"/>
  <c r="O34"/>
  <c r="P34"/>
  <c r="Q34"/>
  <c r="O35"/>
  <c r="P35"/>
  <c r="Q35"/>
  <c r="O36"/>
  <c r="P36"/>
  <c r="Q36"/>
  <c r="O37"/>
  <c r="P37"/>
  <c r="Q37"/>
  <c r="O38"/>
  <c r="P38"/>
  <c r="Q38"/>
  <c r="O40"/>
  <c r="P40"/>
  <c r="Q40"/>
  <c r="O41"/>
  <c r="P41"/>
  <c r="Q41"/>
  <c r="O42"/>
  <c r="P42"/>
  <c r="Q42"/>
  <c r="O43"/>
  <c r="P43"/>
  <c r="Q43"/>
  <c r="O44"/>
  <c r="P44"/>
  <c r="Q44"/>
  <c r="O45"/>
  <c r="P45"/>
  <c r="Q45"/>
  <c r="O46"/>
  <c r="P46"/>
  <c r="Q46"/>
  <c r="K9"/>
  <c r="L9"/>
  <c r="M9"/>
  <c r="K10"/>
  <c r="L10"/>
  <c r="M10"/>
  <c r="K11"/>
  <c r="L11"/>
  <c r="M11"/>
  <c r="K12"/>
  <c r="L12"/>
  <c r="M12"/>
  <c r="K13"/>
  <c r="L13"/>
  <c r="M13"/>
  <c r="K14"/>
  <c r="L14"/>
  <c r="M14"/>
  <c r="K15"/>
  <c r="L15"/>
  <c r="M15"/>
  <c r="K17"/>
  <c r="L17"/>
  <c r="M17"/>
  <c r="K18"/>
  <c r="L18"/>
  <c r="M18"/>
  <c r="K19"/>
  <c r="L19"/>
  <c r="M19"/>
  <c r="K20"/>
  <c r="L20"/>
  <c r="M20"/>
  <c r="K21"/>
  <c r="L21"/>
  <c r="M21"/>
  <c r="K22"/>
  <c r="L22"/>
  <c r="M22"/>
  <c r="K24"/>
  <c r="L24"/>
  <c r="M24"/>
  <c r="K25"/>
  <c r="L25"/>
  <c r="M25"/>
  <c r="K26"/>
  <c r="L26"/>
  <c r="M26"/>
  <c r="K27"/>
  <c r="L27"/>
  <c r="M27"/>
  <c r="K28"/>
  <c r="L28"/>
  <c r="M28"/>
  <c r="K29"/>
  <c r="L29"/>
  <c r="M29"/>
  <c r="K30"/>
  <c r="L30"/>
  <c r="M30"/>
  <c r="K32"/>
  <c r="L32"/>
  <c r="M32"/>
  <c r="K33"/>
  <c r="L33"/>
  <c r="M33"/>
  <c r="K34"/>
  <c r="L34"/>
  <c r="M34"/>
  <c r="K35"/>
  <c r="L35"/>
  <c r="M35"/>
  <c r="K36"/>
  <c r="L36"/>
  <c r="M36"/>
  <c r="K37"/>
  <c r="L37"/>
  <c r="M37"/>
  <c r="K38"/>
  <c r="L38"/>
  <c r="M38"/>
  <c r="K40"/>
  <c r="L40"/>
  <c r="M40"/>
  <c r="K41"/>
  <c r="L41"/>
  <c r="M41"/>
  <c r="K42"/>
  <c r="L42"/>
  <c r="M42"/>
  <c r="K43"/>
  <c r="L43"/>
  <c r="M43"/>
  <c r="K44"/>
  <c r="L44"/>
  <c r="M44"/>
  <c r="K45"/>
  <c r="L45"/>
  <c r="M45"/>
  <c r="K46"/>
  <c r="L46"/>
  <c r="M46"/>
  <c r="F38" l="1"/>
  <c r="D9" i="19" l="1"/>
  <c r="C9"/>
  <c r="F47" l="1"/>
  <c r="F48"/>
  <c r="N18" i="20"/>
  <c r="J13"/>
  <c r="J19"/>
  <c r="J40"/>
  <c r="J44"/>
  <c r="J46"/>
  <c r="D39"/>
  <c r="P15" i="19"/>
  <c r="P14"/>
  <c r="P13"/>
  <c r="P12"/>
  <c r="P11"/>
  <c r="L15"/>
  <c r="L14"/>
  <c r="F46"/>
  <c r="F45"/>
  <c r="F44"/>
  <c r="F43"/>
  <c r="F42"/>
  <c r="F39"/>
  <c r="F38"/>
  <c r="F37"/>
  <c r="F36"/>
  <c r="F35"/>
  <c r="F34"/>
  <c r="F46" i="20"/>
  <c r="F45"/>
  <c r="F44"/>
  <c r="F43"/>
  <c r="F42"/>
  <c r="F41"/>
  <c r="F40"/>
  <c r="F37"/>
  <c r="F35"/>
  <c r="F34"/>
  <c r="F33"/>
  <c r="F26"/>
  <c r="F27"/>
  <c r="F28"/>
  <c r="F29"/>
  <c r="F25"/>
  <c r="F24"/>
  <c r="F30"/>
  <c r="F17"/>
  <c r="F18"/>
  <c r="F19"/>
  <c r="F20"/>
  <c r="F21"/>
  <c r="F22"/>
  <c r="F11"/>
  <c r="F12"/>
  <c r="F13"/>
  <c r="F14"/>
  <c r="F15"/>
  <c r="F10"/>
  <c r="F27" i="19"/>
  <c r="F28"/>
  <c r="F29"/>
  <c r="F30"/>
  <c r="F31"/>
  <c r="F26"/>
  <c r="F20"/>
  <c r="F21"/>
  <c r="F22"/>
  <c r="F23"/>
  <c r="F19"/>
  <c r="F12"/>
  <c r="F13"/>
  <c r="F14"/>
  <c r="F15"/>
  <c r="F16"/>
  <c r="F11"/>
  <c r="L16"/>
  <c r="J16" s="1"/>
  <c r="P16"/>
  <c r="N16" s="1"/>
  <c r="L13"/>
  <c r="H31" i="20"/>
  <c r="I39"/>
  <c r="H39"/>
  <c r="G39"/>
  <c r="E39"/>
  <c r="C39"/>
  <c r="I31"/>
  <c r="G31"/>
  <c r="E31"/>
  <c r="D31"/>
  <c r="C31"/>
  <c r="I23"/>
  <c r="H23"/>
  <c r="G23"/>
  <c r="E23"/>
  <c r="D23"/>
  <c r="C23"/>
  <c r="I16"/>
  <c r="H16"/>
  <c r="G16"/>
  <c r="E16"/>
  <c r="D16"/>
  <c r="C16"/>
  <c r="I8"/>
  <c r="H8"/>
  <c r="G8"/>
  <c r="E8"/>
  <c r="D8"/>
  <c r="C8"/>
  <c r="I9" i="19"/>
  <c r="I17"/>
  <c r="I32"/>
  <c r="H9"/>
  <c r="P9" s="1"/>
  <c r="H17"/>
  <c r="H32"/>
  <c r="G9"/>
  <c r="G17"/>
  <c r="G24"/>
  <c r="G32"/>
  <c r="E9"/>
  <c r="E17"/>
  <c r="E24"/>
  <c r="L24" s="1"/>
  <c r="E32"/>
  <c r="E40"/>
  <c r="L40" s="1"/>
  <c r="D17"/>
  <c r="D24"/>
  <c r="D32"/>
  <c r="D40"/>
  <c r="C17"/>
  <c r="C24"/>
  <c r="C32"/>
  <c r="C40"/>
  <c r="Q48"/>
  <c r="P48"/>
  <c r="O48"/>
  <c r="M48"/>
  <c r="L48"/>
  <c r="K48"/>
  <c r="Q47"/>
  <c r="P47"/>
  <c r="O47"/>
  <c r="M47"/>
  <c r="L47"/>
  <c r="K47"/>
  <c r="Q46"/>
  <c r="P46"/>
  <c r="O46"/>
  <c r="M46"/>
  <c r="L46"/>
  <c r="K46"/>
  <c r="Q45"/>
  <c r="P45"/>
  <c r="O45"/>
  <c r="M45"/>
  <c r="L45"/>
  <c r="K45"/>
  <c r="Q44"/>
  <c r="P44"/>
  <c r="O44"/>
  <c r="M44"/>
  <c r="L44"/>
  <c r="K44"/>
  <c r="Q43"/>
  <c r="P43"/>
  <c r="O43"/>
  <c r="M43"/>
  <c r="L43"/>
  <c r="K43"/>
  <c r="Q42"/>
  <c r="P42"/>
  <c r="O42"/>
  <c r="M42"/>
  <c r="L42"/>
  <c r="K42"/>
  <c r="Q39"/>
  <c r="P39"/>
  <c r="O39"/>
  <c r="M39"/>
  <c r="L39"/>
  <c r="K39"/>
  <c r="Q38"/>
  <c r="P38"/>
  <c r="O38"/>
  <c r="M38"/>
  <c r="L38"/>
  <c r="K38"/>
  <c r="Q37"/>
  <c r="P37"/>
  <c r="O37"/>
  <c r="M37"/>
  <c r="L37"/>
  <c r="K37"/>
  <c r="Q36"/>
  <c r="P36"/>
  <c r="O36"/>
  <c r="M36"/>
  <c r="L36"/>
  <c r="K36"/>
  <c r="Q35"/>
  <c r="P35"/>
  <c r="O35"/>
  <c r="M35"/>
  <c r="L35"/>
  <c r="K35"/>
  <c r="Q34"/>
  <c r="P34"/>
  <c r="O34"/>
  <c r="M34"/>
  <c r="L34"/>
  <c r="K34"/>
  <c r="Q31"/>
  <c r="P31"/>
  <c r="O31"/>
  <c r="M31"/>
  <c r="L31"/>
  <c r="K31"/>
  <c r="Q30"/>
  <c r="P30"/>
  <c r="O30"/>
  <c r="M30"/>
  <c r="L30"/>
  <c r="K30"/>
  <c r="Q29"/>
  <c r="P29"/>
  <c r="O29"/>
  <c r="M29"/>
  <c r="L29"/>
  <c r="K29"/>
  <c r="Q28"/>
  <c r="P28"/>
  <c r="O28"/>
  <c r="M28"/>
  <c r="L28"/>
  <c r="K28"/>
  <c r="Q27"/>
  <c r="P27"/>
  <c r="O27"/>
  <c r="M27"/>
  <c r="L27"/>
  <c r="K27"/>
  <c r="Q26"/>
  <c r="P26"/>
  <c r="O26"/>
  <c r="M26"/>
  <c r="L26"/>
  <c r="K26"/>
  <c r="Q23"/>
  <c r="P23"/>
  <c r="O23"/>
  <c r="M23"/>
  <c r="L23"/>
  <c r="K23"/>
  <c r="Q22"/>
  <c r="P22"/>
  <c r="O22"/>
  <c r="M22"/>
  <c r="L22"/>
  <c r="K22"/>
  <c r="Q21"/>
  <c r="P21"/>
  <c r="O21"/>
  <c r="M21"/>
  <c r="L21"/>
  <c r="K21"/>
  <c r="Q20"/>
  <c r="P20"/>
  <c r="O20"/>
  <c r="M20"/>
  <c r="L20"/>
  <c r="K20"/>
  <c r="Q19"/>
  <c r="P19"/>
  <c r="O19"/>
  <c r="M19"/>
  <c r="L19"/>
  <c r="K19"/>
  <c r="Q15"/>
  <c r="O15"/>
  <c r="M15"/>
  <c r="K15"/>
  <c r="Q14"/>
  <c r="O14"/>
  <c r="M14"/>
  <c r="K14"/>
  <c r="Q13"/>
  <c r="O13"/>
  <c r="M13"/>
  <c r="K13"/>
  <c r="Q12"/>
  <c r="O12"/>
  <c r="M12"/>
  <c r="L12"/>
  <c r="K12"/>
  <c r="Q11"/>
  <c r="O11"/>
  <c r="M11"/>
  <c r="L11"/>
  <c r="K11"/>
  <c r="L9" l="1"/>
  <c r="F40"/>
  <c r="L31" i="20"/>
  <c r="K31"/>
  <c r="M31"/>
  <c r="Q31"/>
  <c r="O31"/>
  <c r="P31"/>
  <c r="L39"/>
  <c r="M39"/>
  <c r="K39"/>
  <c r="Q39"/>
  <c r="O39"/>
  <c r="P39"/>
  <c r="K23"/>
  <c r="M23"/>
  <c r="L23"/>
  <c r="P23"/>
  <c r="O23"/>
  <c r="Q23"/>
  <c r="M16"/>
  <c r="L16"/>
  <c r="K16"/>
  <c r="O16"/>
  <c r="Q16"/>
  <c r="P16"/>
  <c r="K8"/>
  <c r="M8"/>
  <c r="L8"/>
  <c r="Q8"/>
  <c r="P8"/>
  <c r="O8"/>
  <c r="F16"/>
  <c r="O17" i="19"/>
  <c r="G7" i="20"/>
  <c r="K17" i="19"/>
  <c r="O24"/>
  <c r="K40"/>
  <c r="N47"/>
  <c r="P17"/>
  <c r="Q17"/>
  <c r="M17"/>
  <c r="Q24"/>
  <c r="O9"/>
  <c r="J42"/>
  <c r="N44"/>
  <c r="N12"/>
  <c r="N42"/>
  <c r="L17"/>
  <c r="M24"/>
  <c r="N29"/>
  <c r="K32"/>
  <c r="Q9"/>
  <c r="N9" s="1"/>
  <c r="F17"/>
  <c r="P24"/>
  <c r="N45"/>
  <c r="O40"/>
  <c r="J43" i="20"/>
  <c r="N43"/>
  <c r="J42"/>
  <c r="J35"/>
  <c r="I7"/>
  <c r="J38"/>
  <c r="J36"/>
  <c r="J34"/>
  <c r="J33"/>
  <c r="N35"/>
  <c r="J29"/>
  <c r="J25"/>
  <c r="N29"/>
  <c r="J22"/>
  <c r="J18"/>
  <c r="J20"/>
  <c r="N15"/>
  <c r="N14"/>
  <c r="N11"/>
  <c r="J43" i="19"/>
  <c r="J46"/>
  <c r="N46"/>
  <c r="J34"/>
  <c r="J36"/>
  <c r="O32"/>
  <c r="J37"/>
  <c r="J39"/>
  <c r="J35"/>
  <c r="N37"/>
  <c r="J38"/>
  <c r="L32"/>
  <c r="J27"/>
  <c r="N20"/>
  <c r="G7"/>
  <c r="F9"/>
  <c r="M9"/>
  <c r="J12"/>
  <c r="J13"/>
  <c r="J14"/>
  <c r="N38" i="20"/>
  <c r="J37"/>
  <c r="N37"/>
  <c r="N36"/>
  <c r="F31"/>
  <c r="N34"/>
  <c r="N33"/>
  <c r="N46"/>
  <c r="J45"/>
  <c r="N45"/>
  <c r="N44"/>
  <c r="N42"/>
  <c r="J41"/>
  <c r="N41"/>
  <c r="F39"/>
  <c r="N40"/>
  <c r="N39" i="19"/>
  <c r="N38"/>
  <c r="F32"/>
  <c r="N36"/>
  <c r="Q32"/>
  <c r="N35"/>
  <c r="N34"/>
  <c r="J48"/>
  <c r="N48"/>
  <c r="J47"/>
  <c r="J45"/>
  <c r="J44"/>
  <c r="N43"/>
  <c r="D7"/>
  <c r="Q40"/>
  <c r="P40"/>
  <c r="K9"/>
  <c r="N14"/>
  <c r="J19"/>
  <c r="N21"/>
  <c r="N23"/>
  <c r="M32"/>
  <c r="M40"/>
  <c r="J28" i="20"/>
  <c r="N19"/>
  <c r="N19" i="19"/>
  <c r="J31"/>
  <c r="P32"/>
  <c r="J21" i="20"/>
  <c r="J12"/>
  <c r="N27"/>
  <c r="N21"/>
  <c r="N13"/>
  <c r="N22" i="19"/>
  <c r="K24"/>
  <c r="N30"/>
  <c r="I7"/>
  <c r="J11" i="20"/>
  <c r="N20"/>
  <c r="N12"/>
  <c r="J27"/>
  <c r="F23"/>
  <c r="N25"/>
  <c r="J30"/>
  <c r="N30"/>
  <c r="N28"/>
  <c r="J26"/>
  <c r="N26"/>
  <c r="N22"/>
  <c r="H7"/>
  <c r="D7"/>
  <c r="C7"/>
  <c r="J14"/>
  <c r="F8"/>
  <c r="J10"/>
  <c r="N10"/>
  <c r="J15"/>
  <c r="E7"/>
  <c r="N28" i="19"/>
  <c r="N27"/>
  <c r="J26"/>
  <c r="F24"/>
  <c r="N31"/>
  <c r="J30"/>
  <c r="J29"/>
  <c r="J28"/>
  <c r="N26"/>
  <c r="J23"/>
  <c r="J22"/>
  <c r="J21"/>
  <c r="J20"/>
  <c r="H7"/>
  <c r="E7"/>
  <c r="C7"/>
  <c r="J11"/>
  <c r="J15"/>
  <c r="N15"/>
  <c r="N13"/>
  <c r="N11"/>
  <c r="P7" i="20" l="1"/>
  <c r="L7"/>
  <c r="M7"/>
  <c r="Q7"/>
  <c r="O7"/>
  <c r="K7"/>
  <c r="N39"/>
  <c r="J17" i="19"/>
  <c r="N24"/>
  <c r="N17"/>
  <c r="F7" i="20"/>
  <c r="K7" i="19"/>
  <c r="J32"/>
  <c r="N32"/>
  <c r="O7"/>
  <c r="J24"/>
  <c r="J9"/>
  <c r="N31" i="20"/>
  <c r="P7" i="19"/>
  <c r="N40"/>
  <c r="F7"/>
  <c r="Q7"/>
  <c r="J40"/>
  <c r="J31" i="20"/>
  <c r="J39"/>
  <c r="J23"/>
  <c r="N23"/>
  <c r="N16"/>
  <c r="J16"/>
  <c r="J8"/>
  <c r="N8"/>
  <c r="L7" i="19"/>
  <c r="M7"/>
  <c r="J7" i="20" l="1"/>
  <c r="N7" i="19"/>
  <c r="N7" i="20"/>
  <c r="J7" i="19"/>
</calcChain>
</file>

<file path=xl/sharedStrings.xml><?xml version="1.0" encoding="utf-8"?>
<sst xmlns="http://schemas.openxmlformats.org/spreadsheetml/2006/main" count="158" uniqueCount="57">
  <si>
    <t xml:space="preserve">     в том числе:</t>
  </si>
  <si>
    <t>Наименование ГРБС</t>
  </si>
  <si>
    <t>Штатная численность</t>
  </si>
  <si>
    <t>Физические лица</t>
  </si>
  <si>
    <t>Внебюджет</t>
  </si>
  <si>
    <t>На физические лица</t>
  </si>
  <si>
    <t>в том числе:</t>
  </si>
  <si>
    <t>руководящие работники</t>
  </si>
  <si>
    <t>административно-хозяйственный и прочий персонал</t>
  </si>
  <si>
    <t>Средняя заработная плата (руб.)</t>
  </si>
  <si>
    <t>Бюджет мо</t>
  </si>
  <si>
    <t>Областной бюджет</t>
  </si>
  <si>
    <t>№ п/п</t>
  </si>
  <si>
    <t>ВСЕГО: (гр.7+гр.8+гр.9)</t>
  </si>
  <si>
    <t>ВСЕГО: (гр.11+гр.12+гр.13)</t>
  </si>
  <si>
    <t>ВСЕГО:                     (гр.15+гр.16+гр.17)</t>
  </si>
  <si>
    <t>Среднесписочная численность (без внешних совместителей)</t>
  </si>
  <si>
    <t>На среднесписочную численность (без внешних совместителей)</t>
  </si>
  <si>
    <t>МБУ "Управление гражданской защиты города Ульяновска"</t>
  </si>
  <si>
    <t>МБУ"Контакт-центр при Главе города Ульяновска"</t>
  </si>
  <si>
    <t>Приложение №2</t>
  </si>
  <si>
    <t>рабочие</t>
  </si>
  <si>
    <t>коммерческий отдел</t>
  </si>
  <si>
    <t>инженерно-технические работники</t>
  </si>
  <si>
    <t>рабочие зелёного хозяйства</t>
  </si>
  <si>
    <t>спасатели</t>
  </si>
  <si>
    <t>Бюджет  МО(гр.8/гр.5)/1* 1000</t>
  </si>
  <si>
    <t>Внебюджет (гр.9/гр.5/1*1000)</t>
  </si>
  <si>
    <t>Областной бюджет(гр.7/гр.4)/1*                1000</t>
  </si>
  <si>
    <t>Бюджет МО (гр.8/гр.4)/1*    1000</t>
  </si>
  <si>
    <t>Внебюджет (гр.9/4/1*1000)</t>
  </si>
  <si>
    <t>Областной бюджет(гр.7/гр.5)/1*              1000</t>
  </si>
  <si>
    <t xml:space="preserve">    МБУ "Городская специализированная похоронная служба г.Ульяновска"</t>
  </si>
  <si>
    <t>МБУ "Управление инженерной защиты"</t>
  </si>
  <si>
    <t>МБУ Городской центр по благоустройству и озеленению"</t>
  </si>
  <si>
    <t>заместитель руководителя</t>
  </si>
  <si>
    <t>главный бухгалтер</t>
  </si>
  <si>
    <t>Управление жилищно-коммунального хозяйства  и  благоустройства администрации города Ульяновска</t>
  </si>
  <si>
    <t>Управление жилищно-коммунального хозяйства  и благоустройства администрации города Ульяновска</t>
  </si>
  <si>
    <t>р</t>
  </si>
  <si>
    <t>з</t>
  </si>
  <si>
    <t>г</t>
  </si>
  <si>
    <t>а</t>
  </si>
  <si>
    <t>и</t>
  </si>
  <si>
    <t>с</t>
  </si>
  <si>
    <t>к</t>
  </si>
  <si>
    <t>Приложение №1</t>
  </si>
  <si>
    <t>Областной бюджет(гр.7/гр.4)/11*                1000</t>
  </si>
  <si>
    <t>Бюджет МО (гр.8/гр.4)/11*    1000</t>
  </si>
  <si>
    <t>Внебюджет (гр.9/4/11*1000)</t>
  </si>
  <si>
    <t>ФОТ  на ноябрь  без начислений на оплату труда  (тыс. руб.)</t>
  </si>
  <si>
    <t>Информация о  средней заработной плате за декабрь месяц по муниципальному образованию "город Ульяновск"</t>
  </si>
  <si>
    <t>Бюджет  МО(гр.8/гр.5)/12* 1000</t>
  </si>
  <si>
    <t>Внебюджет (гр.9/гр.5/12*1000)</t>
  </si>
  <si>
    <t>Областной бюджет(гр.7/гр.5)/12*              1000</t>
  </si>
  <si>
    <t>ФОТ  на январь - декабрь без начислений на оплату труда  (тыс. руб.)</t>
  </si>
  <si>
    <t>Информация о  средней заработной плате за январь-декабрь 2019 месяц по муниципальному образованию "город Ульяновск"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</si>
</sst>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"/>
  </numFmts>
  <fonts count="9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6" fillId="0" borderId="0" applyBorder="0" applyProtection="0"/>
  </cellStyleXfs>
  <cellXfs count="50">
    <xf numFmtId="0" fontId="0" fillId="0" borderId="0" xfId="0"/>
    <xf numFmtId="4" fontId="2" fillId="0" borderId="1" xfId="0" applyNumberFormat="1" applyFont="1" applyFill="1" applyBorder="1" applyAlignment="1">
      <alignment horizontal="right" vertical="center"/>
    </xf>
    <xf numFmtId="4" fontId="5" fillId="0" borderId="0" xfId="0" applyNumberFormat="1" applyFont="1" applyFill="1"/>
    <xf numFmtId="1" fontId="5" fillId="0" borderId="0" xfId="0" applyNumberFormat="1" applyFont="1" applyFill="1"/>
    <xf numFmtId="4" fontId="1" fillId="0" borderId="0" xfId="0" applyNumberFormat="1" applyFont="1" applyFill="1" applyAlignment="1"/>
    <xf numFmtId="4" fontId="1" fillId="0" borderId="1" xfId="0" applyNumberFormat="1" applyFont="1" applyFill="1" applyBorder="1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center"/>
    </xf>
    <xf numFmtId="3" fontId="1" fillId="0" borderId="1" xfId="0" applyNumberFormat="1" applyFont="1" applyFill="1" applyBorder="1" applyAlignment="1">
      <alignment horizontal="center"/>
    </xf>
    <xf numFmtId="3" fontId="5" fillId="0" borderId="0" xfId="0" applyNumberFormat="1" applyFont="1" applyFill="1"/>
    <xf numFmtId="4" fontId="1" fillId="0" borderId="0" xfId="0" applyNumberFormat="1" applyFont="1" applyFill="1"/>
    <xf numFmtId="1" fontId="1" fillId="0" borderId="0" xfId="0" applyNumberFormat="1" applyFont="1" applyFill="1"/>
    <xf numFmtId="4" fontId="1" fillId="0" borderId="1" xfId="0" applyNumberFormat="1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top"/>
    </xf>
    <xf numFmtId="1" fontId="2" fillId="0" borderId="1" xfId="0" applyNumberFormat="1" applyFont="1" applyFill="1" applyBorder="1" applyAlignment="1">
      <alignment horizontal="center"/>
    </xf>
    <xf numFmtId="0" fontId="3" fillId="0" borderId="1" xfId="0" applyFont="1" applyFill="1" applyBorder="1"/>
    <xf numFmtId="4" fontId="1" fillId="0" borderId="1" xfId="0" applyNumberFormat="1" applyFont="1" applyFill="1" applyBorder="1" applyAlignment="1">
      <alignment horizontal="right" vertical="center"/>
    </xf>
    <xf numFmtId="3" fontId="1" fillId="0" borderId="1" xfId="0" applyNumberFormat="1" applyFont="1" applyFill="1" applyBorder="1" applyAlignment="1">
      <alignment horizontal="right" vertical="center"/>
    </xf>
    <xf numFmtId="164" fontId="1" fillId="0" borderId="1" xfId="0" applyNumberFormat="1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wrapText="1"/>
    </xf>
    <xf numFmtId="4" fontId="7" fillId="0" borderId="1" xfId="0" applyNumberFormat="1" applyFont="1" applyFill="1" applyBorder="1" applyAlignment="1">
      <alignment horizontal="right" vertical="center"/>
    </xf>
    <xf numFmtId="164" fontId="7" fillId="0" borderId="1" xfId="0" applyNumberFormat="1" applyFont="1" applyFill="1" applyBorder="1" applyAlignment="1">
      <alignment horizontal="right" vertical="center"/>
    </xf>
    <xf numFmtId="164" fontId="1" fillId="0" borderId="4" xfId="0" applyNumberFormat="1" applyFont="1" applyFill="1" applyBorder="1" applyAlignment="1">
      <alignment horizontal="right" vertical="center"/>
    </xf>
    <xf numFmtId="4" fontId="8" fillId="0" borderId="1" xfId="0" applyNumberFormat="1" applyFont="1" applyFill="1" applyBorder="1" applyAlignment="1">
      <alignment horizontal="right" vertical="center"/>
    </xf>
    <xf numFmtId="0" fontId="8" fillId="0" borderId="1" xfId="0" applyNumberFormat="1" applyFont="1" applyFill="1" applyBorder="1" applyAlignment="1">
      <alignment horizontal="right" vertical="center"/>
    </xf>
    <xf numFmtId="164" fontId="8" fillId="0" borderId="1" xfId="0" applyNumberFormat="1" applyFont="1" applyFill="1" applyBorder="1" applyAlignment="1">
      <alignment horizontal="right" vertical="center"/>
    </xf>
    <xf numFmtId="0" fontId="1" fillId="0" borderId="1" xfId="0" applyNumberFormat="1" applyFont="1" applyFill="1" applyBorder="1" applyAlignment="1">
      <alignment horizontal="right" vertical="center"/>
    </xf>
    <xf numFmtId="0" fontId="5" fillId="0" borderId="1" xfId="0" applyFont="1" applyFill="1" applyBorder="1"/>
    <xf numFmtId="0" fontId="1" fillId="0" borderId="1" xfId="0" applyFont="1" applyFill="1" applyBorder="1"/>
    <xf numFmtId="4" fontId="7" fillId="0" borderId="3" xfId="0" applyNumberFormat="1" applyFont="1" applyFill="1" applyBorder="1" applyAlignment="1">
      <alignment horizontal="right" vertical="center"/>
    </xf>
    <xf numFmtId="164" fontId="7" fillId="0" borderId="3" xfId="0" applyNumberFormat="1" applyFont="1" applyFill="1" applyBorder="1" applyAlignment="1">
      <alignment horizontal="right" vertical="center"/>
    </xf>
    <xf numFmtId="0" fontId="7" fillId="0" borderId="1" xfId="0" applyFont="1" applyFill="1" applyBorder="1" applyAlignment="1"/>
    <xf numFmtId="0" fontId="7" fillId="0" borderId="1" xfId="0" applyFont="1" applyFill="1" applyBorder="1"/>
    <xf numFmtId="4" fontId="1" fillId="0" borderId="2" xfId="0" applyNumberFormat="1" applyFont="1" applyFill="1" applyBorder="1" applyAlignment="1">
      <alignment horizontal="right" vertical="center"/>
    </xf>
    <xf numFmtId="0" fontId="7" fillId="0" borderId="1" xfId="0" applyFont="1" applyFill="1" applyBorder="1" applyAlignment="1">
      <alignment vertical="center"/>
    </xf>
    <xf numFmtId="0" fontId="0" fillId="0" borderId="1" xfId="0" applyFill="1" applyBorder="1"/>
    <xf numFmtId="0" fontId="1" fillId="2" borderId="1" xfId="0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right" vertical="center"/>
    </xf>
    <xf numFmtId="4" fontId="2" fillId="2" borderId="1" xfId="0" applyNumberFormat="1" applyFont="1" applyFill="1" applyBorder="1" applyAlignment="1">
      <alignment horizontal="right" vertical="center"/>
    </xf>
    <xf numFmtId="0" fontId="2" fillId="3" borderId="1" xfId="0" applyFont="1" applyFill="1" applyBorder="1" applyAlignment="1">
      <alignment vertical="center"/>
    </xf>
    <xf numFmtId="4" fontId="2" fillId="3" borderId="1" xfId="0" applyNumberFormat="1" applyFont="1" applyFill="1" applyBorder="1" applyAlignment="1">
      <alignment horizontal="right" vertical="center"/>
    </xf>
    <xf numFmtId="165" fontId="7" fillId="0" borderId="1" xfId="0" applyNumberFormat="1" applyFont="1" applyFill="1" applyBorder="1"/>
    <xf numFmtId="3" fontId="4" fillId="0" borderId="0" xfId="0" applyNumberFormat="1" applyFont="1" applyFill="1" applyBorder="1" applyAlignment="1">
      <alignment horizontal="center" vertical="center" wrapText="1"/>
    </xf>
    <xf numFmtId="3" fontId="5" fillId="0" borderId="0" xfId="0" applyNumberFormat="1" applyFont="1" applyFill="1" applyBorder="1" applyAlignment="1">
      <alignment vertical="center" wrapText="1"/>
    </xf>
    <xf numFmtId="1" fontId="1" fillId="0" borderId="1" xfId="0" applyNumberFormat="1" applyFont="1" applyFill="1" applyBorder="1" applyAlignment="1">
      <alignment horizontal="center" vertical="center" wrapText="1"/>
    </xf>
    <xf numFmtId="1" fontId="1" fillId="0" borderId="1" xfId="0" applyNumberFormat="1" applyFont="1" applyFill="1" applyBorder="1" applyAlignment="1"/>
    <xf numFmtId="4" fontId="1" fillId="0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/>
    <xf numFmtId="4" fontId="1" fillId="0" borderId="1" xfId="0" applyNumberFormat="1" applyFont="1" applyFill="1" applyBorder="1" applyAlignment="1">
      <alignment wrapText="1"/>
    </xf>
    <xf numFmtId="4" fontId="1" fillId="0" borderId="1" xfId="0" applyNumberFormat="1" applyFont="1" applyFill="1" applyBorder="1" applyAlignment="1">
      <alignment horizontal="center" vertical="center"/>
    </xf>
  </cellXfs>
  <cellStyles count="2">
    <cellStyle name="Excel Built-in Normal" xfId="1"/>
    <cellStyle name="Обычный" xfId="0" builtinId="0"/>
  </cellStyles>
  <dxfs count="0"/>
  <tableStyles count="0" defaultTableStyle="TableStyleMedium9" defaultPivotStyle="PivotStyleLight16"/>
  <colors>
    <mruColors>
      <color rgb="FFDBEEF3"/>
      <color rgb="FFFFFFCC"/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5"/>
  <sheetViews>
    <sheetView tabSelected="1" zoomScale="80" zoomScaleNormal="80" workbookViewId="0">
      <pane ySplit="5" topLeftCell="A6" activePane="bottomLeft" state="frozen"/>
      <selection pane="bottomLeft" activeCell="A49" sqref="A49:XFD187"/>
    </sheetView>
  </sheetViews>
  <sheetFormatPr defaultColWidth="9.140625" defaultRowHeight="15"/>
  <cols>
    <col min="1" max="1" width="5" style="3" customWidth="1"/>
    <col min="2" max="2" width="61.140625" style="2" customWidth="1"/>
    <col min="3" max="3" width="13.85546875" style="2" customWidth="1"/>
    <col min="4" max="4" width="12.140625" style="2" customWidth="1"/>
    <col min="5" max="5" width="16.42578125" style="2" customWidth="1"/>
    <col min="6" max="6" width="15.42578125" style="2" customWidth="1"/>
    <col min="7" max="7" width="14.140625" style="2" customWidth="1"/>
    <col min="8" max="8" width="13.5703125" style="2" customWidth="1"/>
    <col min="9" max="9" width="12.7109375" style="2" customWidth="1"/>
    <col min="10" max="17" width="15.42578125" style="2" customWidth="1"/>
    <col min="18" max="16384" width="9.140625" style="2"/>
  </cols>
  <sheetData>
    <row r="1" spans="1:18">
      <c r="P1" s="4" t="s">
        <v>46</v>
      </c>
    </row>
    <row r="2" spans="1:18" ht="21.75" customHeight="1">
      <c r="A2" s="42" t="s">
        <v>51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</row>
    <row r="3" spans="1:18">
      <c r="A3" s="44" t="s">
        <v>12</v>
      </c>
      <c r="B3" s="46" t="s">
        <v>1</v>
      </c>
      <c r="C3" s="46" t="s">
        <v>2</v>
      </c>
      <c r="D3" s="46" t="s">
        <v>3</v>
      </c>
      <c r="E3" s="46" t="s">
        <v>16</v>
      </c>
      <c r="F3" s="46" t="s">
        <v>50</v>
      </c>
      <c r="G3" s="46"/>
      <c r="H3" s="47"/>
      <c r="I3" s="47"/>
      <c r="J3" s="49" t="s">
        <v>9</v>
      </c>
      <c r="K3" s="49"/>
      <c r="L3" s="49"/>
      <c r="M3" s="49"/>
      <c r="N3" s="49"/>
      <c r="O3" s="49"/>
      <c r="P3" s="49"/>
      <c r="Q3" s="49"/>
    </row>
    <row r="4" spans="1:18">
      <c r="A4" s="45"/>
      <c r="B4" s="47"/>
      <c r="C4" s="47"/>
      <c r="D4" s="48"/>
      <c r="E4" s="48"/>
      <c r="F4" s="47"/>
      <c r="G4" s="47"/>
      <c r="H4" s="47"/>
      <c r="I4" s="47"/>
      <c r="J4" s="46" t="s">
        <v>17</v>
      </c>
      <c r="K4" s="46"/>
      <c r="L4" s="48"/>
      <c r="M4" s="48"/>
      <c r="N4" s="46" t="s">
        <v>5</v>
      </c>
      <c r="O4" s="46"/>
      <c r="P4" s="48"/>
      <c r="Q4" s="48"/>
    </row>
    <row r="5" spans="1:18" ht="60">
      <c r="A5" s="45"/>
      <c r="B5" s="47"/>
      <c r="C5" s="47"/>
      <c r="D5" s="48"/>
      <c r="E5" s="48"/>
      <c r="F5" s="5" t="s">
        <v>13</v>
      </c>
      <c r="G5" s="5" t="s">
        <v>11</v>
      </c>
      <c r="H5" s="5" t="s">
        <v>10</v>
      </c>
      <c r="I5" s="5" t="s">
        <v>4</v>
      </c>
      <c r="J5" s="5" t="s">
        <v>14</v>
      </c>
      <c r="K5" s="5" t="s">
        <v>31</v>
      </c>
      <c r="L5" s="5" t="s">
        <v>26</v>
      </c>
      <c r="M5" s="5" t="s">
        <v>27</v>
      </c>
      <c r="N5" s="5" t="s">
        <v>15</v>
      </c>
      <c r="O5" s="5" t="s">
        <v>28</v>
      </c>
      <c r="P5" s="5" t="s">
        <v>29</v>
      </c>
      <c r="Q5" s="5" t="s">
        <v>30</v>
      </c>
    </row>
    <row r="6" spans="1:18" s="8" customFormat="1">
      <c r="A6" s="6">
        <v>1</v>
      </c>
      <c r="B6" s="7">
        <v>2</v>
      </c>
      <c r="C6" s="7">
        <v>3</v>
      </c>
      <c r="D6" s="7">
        <v>4</v>
      </c>
      <c r="E6" s="7">
        <v>5</v>
      </c>
      <c r="F6" s="7">
        <v>6</v>
      </c>
      <c r="G6" s="7">
        <v>7</v>
      </c>
      <c r="H6" s="7">
        <v>8</v>
      </c>
      <c r="I6" s="7">
        <v>9</v>
      </c>
      <c r="J6" s="7">
        <v>10</v>
      </c>
      <c r="K6" s="7">
        <v>11</v>
      </c>
      <c r="L6" s="7">
        <v>12</v>
      </c>
      <c r="M6" s="7">
        <v>13</v>
      </c>
      <c r="N6" s="7">
        <v>14</v>
      </c>
      <c r="O6" s="7">
        <v>15</v>
      </c>
      <c r="P6" s="7">
        <v>16</v>
      </c>
      <c r="Q6" s="7">
        <v>17</v>
      </c>
    </row>
    <row r="7" spans="1:18" ht="35.25" customHeight="1">
      <c r="A7" s="12"/>
      <c r="B7" s="39" t="s">
        <v>37</v>
      </c>
      <c r="C7" s="40">
        <f>C9+C17+C24+C32+C40</f>
        <v>802.5</v>
      </c>
      <c r="D7" s="40">
        <f t="shared" ref="D7:I7" si="0">D9+D17+D24+D32+D40</f>
        <v>699</v>
      </c>
      <c r="E7" s="40">
        <f t="shared" si="0"/>
        <v>687.2</v>
      </c>
      <c r="F7" s="40">
        <f t="shared" si="0"/>
        <v>18149.900000000001</v>
      </c>
      <c r="G7" s="40">
        <f t="shared" si="0"/>
        <v>0</v>
      </c>
      <c r="H7" s="40">
        <f t="shared" si="0"/>
        <v>17062.099999999999</v>
      </c>
      <c r="I7" s="40">
        <f t="shared" si="0"/>
        <v>1087.8</v>
      </c>
      <c r="J7" s="40">
        <f t="shared" ref="J7:J32" si="1">K7+L7+M7</f>
        <v>26411.300000000003</v>
      </c>
      <c r="K7" s="40">
        <f t="shared" ref="K7:K32" si="2">ROUND(G7/E7*1000,1)</f>
        <v>0</v>
      </c>
      <c r="L7" s="40">
        <f t="shared" ref="L7:L32" si="3">ROUND(H7/E7*1000,1)</f>
        <v>24828.400000000001</v>
      </c>
      <c r="M7" s="40">
        <f t="shared" ref="M7:M32" si="4">ROUND(I7/E7*1000,1)</f>
        <v>1582.9</v>
      </c>
      <c r="N7" s="40">
        <f t="shared" ref="N7:N32" si="5">O7+P7+Q7</f>
        <v>25965.5</v>
      </c>
      <c r="O7" s="40">
        <f t="shared" ref="O7:O32" si="6">ROUND(G7/D7*1000,1)</f>
        <v>0</v>
      </c>
      <c r="P7" s="40">
        <f t="shared" ref="P7:P32" si="7">ROUND(H7/D7*1000,1)</f>
        <v>24409.3</v>
      </c>
      <c r="Q7" s="40">
        <f t="shared" ref="Q7:Q32" si="8">ROUND(I7/D7*1000,1)</f>
        <v>1556.2</v>
      </c>
    </row>
    <row r="8" spans="1:18">
      <c r="A8" s="13"/>
      <c r="B8" s="14" t="s">
        <v>0</v>
      </c>
      <c r="C8" s="17"/>
      <c r="D8" s="16"/>
      <c r="E8" s="16"/>
      <c r="F8" s="17"/>
      <c r="G8" s="17"/>
      <c r="H8" s="17"/>
      <c r="I8" s="17"/>
      <c r="J8" s="1"/>
      <c r="K8" s="15"/>
      <c r="L8" s="15"/>
      <c r="M8" s="15"/>
      <c r="N8" s="1"/>
      <c r="O8" s="15"/>
      <c r="P8" s="15"/>
      <c r="Q8" s="15"/>
    </row>
    <row r="9" spans="1:18" ht="30">
      <c r="A9" s="13"/>
      <c r="B9" s="36" t="s">
        <v>32</v>
      </c>
      <c r="C9" s="37">
        <f>SUM(C11:C16)</f>
        <v>64</v>
      </c>
      <c r="D9" s="37">
        <f>SUM(D12:D16)+D11</f>
        <v>65</v>
      </c>
      <c r="E9" s="37">
        <f>SUM(E11:E16)</f>
        <v>55.2</v>
      </c>
      <c r="F9" s="37">
        <f t="shared" ref="F9:I9" si="9">SUM(F11:F16)</f>
        <v>1632.7</v>
      </c>
      <c r="G9" s="37">
        <f t="shared" si="9"/>
        <v>0</v>
      </c>
      <c r="H9" s="37">
        <f t="shared" si="9"/>
        <v>1632.7</v>
      </c>
      <c r="I9" s="37">
        <f t="shared" si="9"/>
        <v>0</v>
      </c>
      <c r="J9" s="38">
        <f t="shared" si="1"/>
        <v>29577.9</v>
      </c>
      <c r="K9" s="37">
        <f t="shared" si="2"/>
        <v>0</v>
      </c>
      <c r="L9" s="37">
        <f t="shared" si="3"/>
        <v>29577.9</v>
      </c>
      <c r="M9" s="37">
        <f t="shared" si="4"/>
        <v>0</v>
      </c>
      <c r="N9" s="38">
        <f t="shared" si="5"/>
        <v>25118.5</v>
      </c>
      <c r="O9" s="37">
        <f t="shared" si="6"/>
        <v>0</v>
      </c>
      <c r="P9" s="37">
        <f t="shared" si="7"/>
        <v>25118.5</v>
      </c>
      <c r="Q9" s="37">
        <f t="shared" si="8"/>
        <v>0</v>
      </c>
    </row>
    <row r="10" spans="1:18">
      <c r="A10" s="13"/>
      <c r="B10" s="18" t="s">
        <v>6</v>
      </c>
      <c r="E10" s="24"/>
      <c r="F10" s="17"/>
      <c r="G10" s="17"/>
      <c r="H10" s="17"/>
      <c r="I10" s="17"/>
      <c r="J10" s="1"/>
      <c r="K10" s="15"/>
      <c r="L10" s="15"/>
      <c r="M10" s="15"/>
      <c r="N10" s="1"/>
      <c r="O10" s="15"/>
      <c r="P10" s="15"/>
      <c r="Q10" s="15"/>
    </row>
    <row r="11" spans="1:18">
      <c r="A11" s="13"/>
      <c r="B11" s="19" t="s">
        <v>7</v>
      </c>
      <c r="C11" s="23">
        <v>1</v>
      </c>
      <c r="D11" s="24">
        <v>1</v>
      </c>
      <c r="E11" s="24">
        <v>1</v>
      </c>
      <c r="F11" s="17">
        <f>H11</f>
        <v>78.2</v>
      </c>
      <c r="G11" s="17"/>
      <c r="H11" s="25">
        <v>78.2</v>
      </c>
      <c r="I11" s="22"/>
      <c r="J11" s="1">
        <f t="shared" si="1"/>
        <v>78200</v>
      </c>
      <c r="K11" s="15">
        <f t="shared" si="2"/>
        <v>0</v>
      </c>
      <c r="L11" s="15">
        <f t="shared" si="3"/>
        <v>78200</v>
      </c>
      <c r="M11" s="15">
        <f t="shared" si="4"/>
        <v>0</v>
      </c>
      <c r="N11" s="1">
        <f t="shared" si="5"/>
        <v>78200</v>
      </c>
      <c r="O11" s="15">
        <f>ROUND(G11/D12*1000,1)</f>
        <v>0</v>
      </c>
      <c r="P11" s="15">
        <f>ROUND(H11/D11*1000,1)</f>
        <v>78200</v>
      </c>
      <c r="Q11" s="15">
        <f>ROUND(I11/D12*1000,1)</f>
        <v>0</v>
      </c>
      <c r="R11" s="2" t="s">
        <v>39</v>
      </c>
    </row>
    <row r="12" spans="1:18">
      <c r="A12" s="13"/>
      <c r="B12" s="19" t="s">
        <v>35</v>
      </c>
      <c r="C12" s="23">
        <v>1</v>
      </c>
      <c r="D12" s="24">
        <v>1</v>
      </c>
      <c r="E12" s="24">
        <v>1</v>
      </c>
      <c r="F12" s="17">
        <f t="shared" ref="F12:F16" si="10">H12</f>
        <v>69.3</v>
      </c>
      <c r="G12" s="17"/>
      <c r="H12" s="25">
        <v>69.3</v>
      </c>
      <c r="I12" s="22"/>
      <c r="J12" s="1">
        <f t="shared" si="1"/>
        <v>69300</v>
      </c>
      <c r="K12" s="15">
        <f t="shared" si="2"/>
        <v>0</v>
      </c>
      <c r="L12" s="15">
        <f t="shared" si="3"/>
        <v>69300</v>
      </c>
      <c r="M12" s="15">
        <f t="shared" si="4"/>
        <v>0</v>
      </c>
      <c r="N12" s="1">
        <f t="shared" si="5"/>
        <v>69300</v>
      </c>
      <c r="O12" s="15">
        <f>ROUND(G12/D13*1000,1)</f>
        <v>0</v>
      </c>
      <c r="P12" s="15">
        <f>ROUND(H12/D12*1000,1)</f>
        <v>69300</v>
      </c>
      <c r="Q12" s="15">
        <f>ROUND(I12/D13*1000,1)</f>
        <v>0</v>
      </c>
      <c r="R12" s="2" t="s">
        <v>40</v>
      </c>
    </row>
    <row r="13" spans="1:18">
      <c r="A13" s="13"/>
      <c r="B13" s="19" t="s">
        <v>36</v>
      </c>
      <c r="C13" s="23">
        <v>1</v>
      </c>
      <c r="D13" s="24">
        <v>1</v>
      </c>
      <c r="E13" s="24">
        <v>1</v>
      </c>
      <c r="F13" s="17">
        <f t="shared" si="10"/>
        <v>51.7</v>
      </c>
      <c r="G13" s="17"/>
      <c r="H13" s="25">
        <v>51.7</v>
      </c>
      <c r="I13" s="22"/>
      <c r="J13" s="1">
        <f t="shared" si="1"/>
        <v>51700</v>
      </c>
      <c r="K13" s="15">
        <f>ROUND(G13/E14*1000,1)</f>
        <v>0</v>
      </c>
      <c r="L13" s="15">
        <f t="shared" si="3"/>
        <v>51700</v>
      </c>
      <c r="M13" s="15">
        <f>ROUND(I13/E14*1000,1)</f>
        <v>0</v>
      </c>
      <c r="N13" s="1">
        <f t="shared" si="5"/>
        <v>51700</v>
      </c>
      <c r="O13" s="15">
        <f>ROUND(G13/D14*1000,1)</f>
        <v>0</v>
      </c>
      <c r="P13" s="15">
        <f>ROUND(H13/D13*1000,1)</f>
        <v>51700</v>
      </c>
      <c r="Q13" s="15">
        <f>ROUND(I13/D14*1000,1)</f>
        <v>0</v>
      </c>
      <c r="R13" s="2" t="s">
        <v>41</v>
      </c>
    </row>
    <row r="14" spans="1:18">
      <c r="A14" s="13"/>
      <c r="B14" s="19" t="s">
        <v>23</v>
      </c>
      <c r="C14" s="23">
        <v>5.5</v>
      </c>
      <c r="D14" s="24">
        <v>5</v>
      </c>
      <c r="E14" s="24">
        <v>4</v>
      </c>
      <c r="F14" s="17">
        <f t="shared" si="10"/>
        <v>137.4</v>
      </c>
      <c r="G14" s="17"/>
      <c r="H14" s="25">
        <v>137.4</v>
      </c>
      <c r="I14" s="22"/>
      <c r="J14" s="1">
        <f t="shared" si="1"/>
        <v>34350</v>
      </c>
      <c r="K14" s="15">
        <f>ROUND(G14/E15*1000,1)</f>
        <v>0</v>
      </c>
      <c r="L14" s="15">
        <f>ROUND(H14/E14*1000,1)</f>
        <v>34350</v>
      </c>
      <c r="M14" s="15">
        <f>ROUND(I14/E15*1000,1)</f>
        <v>0</v>
      </c>
      <c r="N14" s="1">
        <f t="shared" si="5"/>
        <v>27480</v>
      </c>
      <c r="O14" s="15">
        <f>ROUND(G14/D15*1000,1)</f>
        <v>0</v>
      </c>
      <c r="P14" s="15">
        <f>ROUND(H14/D14*1000,1)</f>
        <v>27480</v>
      </c>
      <c r="Q14" s="15">
        <f>ROUND(I14/D15*1000,1)</f>
        <v>0</v>
      </c>
      <c r="R14" s="2" t="s">
        <v>43</v>
      </c>
    </row>
    <row r="15" spans="1:18">
      <c r="A15" s="13"/>
      <c r="B15" s="19" t="s">
        <v>8</v>
      </c>
      <c r="C15" s="23">
        <v>29.5</v>
      </c>
      <c r="D15" s="24">
        <v>32</v>
      </c>
      <c r="E15" s="24">
        <v>23</v>
      </c>
      <c r="F15" s="17">
        <f t="shared" si="10"/>
        <v>886.3</v>
      </c>
      <c r="G15" s="17"/>
      <c r="H15" s="25">
        <v>886.3</v>
      </c>
      <c r="I15" s="22"/>
      <c r="J15" s="1">
        <f t="shared" si="1"/>
        <v>38534.800000000003</v>
      </c>
      <c r="K15" s="15">
        <f>ROUND(G15/E16*1000,1)</f>
        <v>0</v>
      </c>
      <c r="L15" s="15">
        <f>ROUND(H15/E15*1000,1)</f>
        <v>38534.800000000003</v>
      </c>
      <c r="M15" s="15">
        <f>ROUND(I15/E16*1000,1)</f>
        <v>0</v>
      </c>
      <c r="N15" s="1">
        <f>O15+P15+Q15</f>
        <v>27696.9</v>
      </c>
      <c r="O15" s="15">
        <f>ROUND(G15/D16*1000,1)</f>
        <v>0</v>
      </c>
      <c r="P15" s="15">
        <f>ROUND(H15/D15*1000,1)</f>
        <v>27696.9</v>
      </c>
      <c r="Q15" s="15">
        <f>ROUND(I15/D16*1000,1)</f>
        <v>0</v>
      </c>
      <c r="R15" s="2" t="s">
        <v>42</v>
      </c>
    </row>
    <row r="16" spans="1:18">
      <c r="A16" s="13"/>
      <c r="B16" s="19" t="s">
        <v>24</v>
      </c>
      <c r="C16" s="23">
        <v>26</v>
      </c>
      <c r="D16" s="24">
        <v>25</v>
      </c>
      <c r="E16" s="24">
        <v>25.2</v>
      </c>
      <c r="F16" s="17">
        <f t="shared" si="10"/>
        <v>409.8</v>
      </c>
      <c r="G16" s="17"/>
      <c r="H16" s="25">
        <v>409.8</v>
      </c>
      <c r="I16" s="22"/>
      <c r="J16" s="1">
        <f t="shared" si="1"/>
        <v>16261.904761904763</v>
      </c>
      <c r="K16" s="15">
        <v>0</v>
      </c>
      <c r="L16" s="15">
        <f>H16/E16*1000</f>
        <v>16261.904761904763</v>
      </c>
      <c r="M16" s="15">
        <v>0</v>
      </c>
      <c r="N16" s="1">
        <f>O16+P16+Q16</f>
        <v>16392</v>
      </c>
      <c r="O16" s="15">
        <v>0</v>
      </c>
      <c r="P16" s="15">
        <f>H15:H16/D16*1000</f>
        <v>16392</v>
      </c>
      <c r="Q16" s="15">
        <v>0</v>
      </c>
      <c r="R16" s="2" t="s">
        <v>21</v>
      </c>
    </row>
    <row r="17" spans="1:18">
      <c r="A17" s="13"/>
      <c r="B17" s="36" t="s">
        <v>19</v>
      </c>
      <c r="C17" s="37">
        <f>C19+C20+C21+C22+C23</f>
        <v>44</v>
      </c>
      <c r="D17" s="37">
        <f t="shared" ref="D17:I17" si="11">D19+D20+D21+D22+D23</f>
        <v>42</v>
      </c>
      <c r="E17" s="37">
        <f t="shared" si="11"/>
        <v>42</v>
      </c>
      <c r="F17" s="37">
        <f t="shared" si="11"/>
        <v>1161.7</v>
      </c>
      <c r="G17" s="37">
        <f t="shared" si="11"/>
        <v>0</v>
      </c>
      <c r="H17" s="37">
        <f t="shared" si="11"/>
        <v>1161.7</v>
      </c>
      <c r="I17" s="37">
        <f t="shared" si="11"/>
        <v>0</v>
      </c>
      <c r="J17" s="38">
        <f t="shared" si="1"/>
        <v>27659.5</v>
      </c>
      <c r="K17" s="37">
        <f t="shared" si="2"/>
        <v>0</v>
      </c>
      <c r="L17" s="37">
        <f t="shared" si="3"/>
        <v>27659.5</v>
      </c>
      <c r="M17" s="37">
        <f t="shared" si="4"/>
        <v>0</v>
      </c>
      <c r="N17" s="38">
        <f t="shared" si="5"/>
        <v>27659.5</v>
      </c>
      <c r="O17" s="37">
        <f t="shared" si="6"/>
        <v>0</v>
      </c>
      <c r="P17" s="37">
        <f t="shared" si="7"/>
        <v>27659.5</v>
      </c>
      <c r="Q17" s="37">
        <f t="shared" si="8"/>
        <v>0</v>
      </c>
    </row>
    <row r="18" spans="1:18">
      <c r="A18" s="13"/>
      <c r="B18" s="18" t="s">
        <v>6</v>
      </c>
      <c r="C18" s="17"/>
      <c r="D18" s="16"/>
      <c r="E18" s="16"/>
      <c r="F18" s="17"/>
      <c r="G18" s="17"/>
      <c r="H18" s="17"/>
      <c r="I18" s="17"/>
      <c r="J18" s="1"/>
      <c r="K18" s="15"/>
      <c r="L18" s="15"/>
      <c r="M18" s="15"/>
      <c r="N18" s="1"/>
      <c r="O18" s="15"/>
      <c r="P18" s="15"/>
      <c r="Q18" s="15"/>
    </row>
    <row r="19" spans="1:18">
      <c r="A19" s="13"/>
      <c r="B19" s="19" t="s">
        <v>7</v>
      </c>
      <c r="C19" s="15">
        <v>1</v>
      </c>
      <c r="D19" s="16">
        <v>1</v>
      </c>
      <c r="E19" s="16">
        <v>1</v>
      </c>
      <c r="F19" s="17">
        <f>H19</f>
        <v>66.8</v>
      </c>
      <c r="G19" s="17"/>
      <c r="H19" s="17">
        <v>66.8</v>
      </c>
      <c r="I19" s="22"/>
      <c r="J19" s="1">
        <f t="shared" si="1"/>
        <v>66800</v>
      </c>
      <c r="K19" s="15">
        <f t="shared" si="2"/>
        <v>0</v>
      </c>
      <c r="L19" s="15">
        <f t="shared" si="3"/>
        <v>66800</v>
      </c>
      <c r="M19" s="15">
        <f t="shared" si="4"/>
        <v>0</v>
      </c>
      <c r="N19" s="1">
        <f t="shared" si="5"/>
        <v>66800</v>
      </c>
      <c r="O19" s="15">
        <f t="shared" si="6"/>
        <v>0</v>
      </c>
      <c r="P19" s="15">
        <f t="shared" si="7"/>
        <v>66800</v>
      </c>
      <c r="Q19" s="15">
        <f t="shared" si="8"/>
        <v>0</v>
      </c>
      <c r="R19" s="2" t="s">
        <v>39</v>
      </c>
    </row>
    <row r="20" spans="1:18">
      <c r="A20" s="13"/>
      <c r="B20" s="19" t="s">
        <v>35</v>
      </c>
      <c r="C20" s="15">
        <v>3</v>
      </c>
      <c r="D20" s="16">
        <v>3</v>
      </c>
      <c r="E20" s="16">
        <v>3</v>
      </c>
      <c r="F20" s="17">
        <f t="shared" ref="F20:F23" si="12">H20</f>
        <v>163.6</v>
      </c>
      <c r="G20" s="17"/>
      <c r="H20" s="17">
        <v>163.6</v>
      </c>
      <c r="I20" s="22"/>
      <c r="J20" s="1">
        <f t="shared" si="1"/>
        <v>54533.3</v>
      </c>
      <c r="K20" s="15">
        <f t="shared" si="2"/>
        <v>0</v>
      </c>
      <c r="L20" s="15">
        <f t="shared" si="3"/>
        <v>54533.3</v>
      </c>
      <c r="M20" s="15">
        <f t="shared" si="4"/>
        <v>0</v>
      </c>
      <c r="N20" s="1">
        <f t="shared" si="5"/>
        <v>54533.3</v>
      </c>
      <c r="O20" s="15">
        <f t="shared" si="6"/>
        <v>0</v>
      </c>
      <c r="P20" s="15">
        <f t="shared" si="7"/>
        <v>54533.3</v>
      </c>
      <c r="Q20" s="15">
        <f t="shared" si="8"/>
        <v>0</v>
      </c>
      <c r="R20" s="2" t="s">
        <v>40</v>
      </c>
    </row>
    <row r="21" spans="1:18">
      <c r="A21" s="13"/>
      <c r="B21" s="19" t="s">
        <v>36</v>
      </c>
      <c r="C21" s="15">
        <v>1</v>
      </c>
      <c r="D21" s="16">
        <v>1</v>
      </c>
      <c r="E21" s="16">
        <v>1</v>
      </c>
      <c r="F21" s="17">
        <f t="shared" si="12"/>
        <v>51.4</v>
      </c>
      <c r="G21" s="17"/>
      <c r="H21" s="17">
        <v>51.4</v>
      </c>
      <c r="I21" s="22"/>
      <c r="J21" s="1">
        <f t="shared" si="1"/>
        <v>51400</v>
      </c>
      <c r="K21" s="15">
        <f t="shared" si="2"/>
        <v>0</v>
      </c>
      <c r="L21" s="15">
        <f t="shared" si="3"/>
        <v>51400</v>
      </c>
      <c r="M21" s="15">
        <f t="shared" si="4"/>
        <v>0</v>
      </c>
      <c r="N21" s="1">
        <f t="shared" si="5"/>
        <v>51400</v>
      </c>
      <c r="O21" s="15">
        <f t="shared" si="6"/>
        <v>0</v>
      </c>
      <c r="P21" s="15">
        <f t="shared" si="7"/>
        <v>51400</v>
      </c>
      <c r="Q21" s="15">
        <f t="shared" si="8"/>
        <v>0</v>
      </c>
      <c r="R21" s="2" t="s">
        <v>41</v>
      </c>
    </row>
    <row r="22" spans="1:18">
      <c r="A22" s="13"/>
      <c r="B22" s="19" t="s">
        <v>23</v>
      </c>
      <c r="C22" s="15">
        <v>21</v>
      </c>
      <c r="D22" s="16">
        <v>18</v>
      </c>
      <c r="E22" s="16">
        <v>20</v>
      </c>
      <c r="F22" s="17">
        <f t="shared" si="12"/>
        <v>521.70000000000005</v>
      </c>
      <c r="G22" s="17"/>
      <c r="H22" s="17">
        <v>521.70000000000005</v>
      </c>
      <c r="I22" s="22"/>
      <c r="J22" s="1">
        <f t="shared" si="1"/>
        <v>26085</v>
      </c>
      <c r="K22" s="15">
        <f t="shared" si="2"/>
        <v>0</v>
      </c>
      <c r="L22" s="15">
        <f t="shared" si="3"/>
        <v>26085</v>
      </c>
      <c r="M22" s="15">
        <f t="shared" si="4"/>
        <v>0</v>
      </c>
      <c r="N22" s="1">
        <f t="shared" si="5"/>
        <v>28983.3</v>
      </c>
      <c r="O22" s="15">
        <f t="shared" si="6"/>
        <v>0</v>
      </c>
      <c r="P22" s="15">
        <f t="shared" si="7"/>
        <v>28983.3</v>
      </c>
      <c r="Q22" s="15">
        <f t="shared" si="8"/>
        <v>0</v>
      </c>
      <c r="R22" s="2" t="s">
        <v>43</v>
      </c>
    </row>
    <row r="23" spans="1:18">
      <c r="A23" s="13"/>
      <c r="B23" s="19" t="s">
        <v>8</v>
      </c>
      <c r="C23" s="26">
        <v>18</v>
      </c>
      <c r="D23" s="16">
        <v>19</v>
      </c>
      <c r="E23" s="16">
        <v>17</v>
      </c>
      <c r="F23" s="17">
        <f t="shared" si="12"/>
        <v>358.2</v>
      </c>
      <c r="G23" s="17"/>
      <c r="H23" s="17">
        <v>358.2</v>
      </c>
      <c r="I23" s="22"/>
      <c r="J23" s="1">
        <f t="shared" si="1"/>
        <v>21070.6</v>
      </c>
      <c r="K23" s="15">
        <f t="shared" si="2"/>
        <v>0</v>
      </c>
      <c r="L23" s="15">
        <f t="shared" si="3"/>
        <v>21070.6</v>
      </c>
      <c r="M23" s="15">
        <f t="shared" si="4"/>
        <v>0</v>
      </c>
      <c r="N23" s="1">
        <f t="shared" si="5"/>
        <v>18852.599999999999</v>
      </c>
      <c r="O23" s="15">
        <f t="shared" si="6"/>
        <v>0</v>
      </c>
      <c r="P23" s="15">
        <f t="shared" si="7"/>
        <v>18852.599999999999</v>
      </c>
      <c r="Q23" s="15">
        <f t="shared" si="8"/>
        <v>0</v>
      </c>
      <c r="R23" s="2" t="s">
        <v>42</v>
      </c>
    </row>
    <row r="24" spans="1:18">
      <c r="A24" s="13"/>
      <c r="B24" s="36" t="s">
        <v>18</v>
      </c>
      <c r="C24" s="37">
        <f>SUM(C26:C31)</f>
        <v>148.5</v>
      </c>
      <c r="D24" s="37">
        <f t="shared" ref="D24:G24" si="13">SUM(D26:D31)</f>
        <v>151</v>
      </c>
      <c r="E24" s="37">
        <f t="shared" si="13"/>
        <v>149</v>
      </c>
      <c r="F24" s="37">
        <f t="shared" si="13"/>
        <v>4550.2000000000007</v>
      </c>
      <c r="G24" s="37">
        <f t="shared" si="13"/>
        <v>0</v>
      </c>
      <c r="H24" s="37">
        <f>SUM(H26:H31)</f>
        <v>4172.3999999999996</v>
      </c>
      <c r="I24" s="37">
        <f>SUM(I26:I31)</f>
        <v>377.8</v>
      </c>
      <c r="J24" s="38">
        <f t="shared" si="1"/>
        <v>30538.3</v>
      </c>
      <c r="K24" s="37">
        <f t="shared" si="2"/>
        <v>0</v>
      </c>
      <c r="L24" s="37">
        <f>ROUND(H24/E24*1000,1)</f>
        <v>28002.7</v>
      </c>
      <c r="M24" s="37">
        <f t="shared" si="4"/>
        <v>2535.6</v>
      </c>
      <c r="N24" s="38">
        <f t="shared" si="5"/>
        <v>30133.8</v>
      </c>
      <c r="O24" s="37">
        <f t="shared" si="6"/>
        <v>0</v>
      </c>
      <c r="P24" s="37">
        <f t="shared" si="7"/>
        <v>27631.8</v>
      </c>
      <c r="Q24" s="37">
        <f t="shared" si="8"/>
        <v>2502</v>
      </c>
    </row>
    <row r="25" spans="1:18">
      <c r="A25" s="13"/>
      <c r="B25" s="18" t="s">
        <v>6</v>
      </c>
      <c r="C25" s="15"/>
      <c r="D25" s="16"/>
      <c r="E25" s="16"/>
      <c r="F25" s="17"/>
      <c r="G25" s="27"/>
      <c r="H25" s="17"/>
      <c r="I25" s="17"/>
      <c r="J25" s="1"/>
      <c r="K25" s="15"/>
      <c r="L25" s="15"/>
      <c r="M25" s="15"/>
      <c r="N25" s="1"/>
      <c r="O25" s="15"/>
      <c r="P25" s="15"/>
      <c r="Q25" s="15"/>
    </row>
    <row r="26" spans="1:18">
      <c r="A26" s="13"/>
      <c r="B26" s="19" t="s">
        <v>7</v>
      </c>
      <c r="C26" s="15">
        <v>1</v>
      </c>
      <c r="D26" s="16">
        <v>1</v>
      </c>
      <c r="E26" s="16">
        <v>1</v>
      </c>
      <c r="F26" s="17">
        <f>H26+I26</f>
        <v>103.19999999999999</v>
      </c>
      <c r="G26" s="17"/>
      <c r="H26" s="17">
        <v>64.599999999999994</v>
      </c>
      <c r="I26" s="17">
        <v>38.6</v>
      </c>
      <c r="J26" s="1">
        <f t="shared" si="1"/>
        <v>103200</v>
      </c>
      <c r="K26" s="15">
        <f t="shared" si="2"/>
        <v>0</v>
      </c>
      <c r="L26" s="15">
        <f t="shared" ref="L26:L31" si="14">ROUND(H26/E26*1000,1)</f>
        <v>64600</v>
      </c>
      <c r="M26" s="15">
        <f t="shared" ref="M26:M31" si="15">ROUND(I26/E26*1000,1)</f>
        <v>38600</v>
      </c>
      <c r="N26" s="1">
        <f t="shared" si="5"/>
        <v>103200</v>
      </c>
      <c r="O26" s="15">
        <f t="shared" si="6"/>
        <v>0</v>
      </c>
      <c r="P26" s="15">
        <f t="shared" ref="P26:P31" si="16">ROUND(H26/D26*1000,1)</f>
        <v>64600</v>
      </c>
      <c r="Q26" s="15">
        <f t="shared" ref="Q26:Q31" si="17">ROUND(I26/D26*1000,1)</f>
        <v>38600</v>
      </c>
      <c r="R26" s="2" t="s">
        <v>39</v>
      </c>
    </row>
    <row r="27" spans="1:18">
      <c r="A27" s="13"/>
      <c r="B27" s="19" t="s">
        <v>35</v>
      </c>
      <c r="C27" s="15">
        <v>4</v>
      </c>
      <c r="D27" s="16">
        <v>4</v>
      </c>
      <c r="E27" s="16">
        <v>4</v>
      </c>
      <c r="F27" s="17">
        <f t="shared" ref="F27:F31" si="18">H27+I27</f>
        <v>347.20000000000005</v>
      </c>
      <c r="G27" s="17"/>
      <c r="H27" s="17">
        <v>258.3</v>
      </c>
      <c r="I27" s="17">
        <v>88.9</v>
      </c>
      <c r="J27" s="1">
        <f t="shared" si="1"/>
        <v>86800</v>
      </c>
      <c r="K27" s="15">
        <f t="shared" si="2"/>
        <v>0</v>
      </c>
      <c r="L27" s="15">
        <f t="shared" si="14"/>
        <v>64575</v>
      </c>
      <c r="M27" s="15">
        <f t="shared" si="15"/>
        <v>22225</v>
      </c>
      <c r="N27" s="1">
        <f t="shared" si="5"/>
        <v>86800</v>
      </c>
      <c r="O27" s="15">
        <f t="shared" si="6"/>
        <v>0</v>
      </c>
      <c r="P27" s="15">
        <f t="shared" si="16"/>
        <v>64575</v>
      </c>
      <c r="Q27" s="15">
        <f t="shared" si="17"/>
        <v>22225</v>
      </c>
      <c r="R27" s="2" t="s">
        <v>40</v>
      </c>
    </row>
    <row r="28" spans="1:18">
      <c r="A28" s="13"/>
      <c r="B28" s="19" t="s">
        <v>36</v>
      </c>
      <c r="C28" s="15">
        <v>1</v>
      </c>
      <c r="D28" s="16">
        <v>1</v>
      </c>
      <c r="E28" s="16">
        <v>1</v>
      </c>
      <c r="F28" s="17">
        <f t="shared" si="18"/>
        <v>87.9</v>
      </c>
      <c r="G28" s="17"/>
      <c r="H28" s="17">
        <v>49.3</v>
      </c>
      <c r="I28" s="17">
        <v>38.6</v>
      </c>
      <c r="J28" s="1">
        <f t="shared" si="1"/>
        <v>87900</v>
      </c>
      <c r="K28" s="15">
        <f t="shared" si="2"/>
        <v>0</v>
      </c>
      <c r="L28" s="15">
        <f t="shared" si="14"/>
        <v>49300</v>
      </c>
      <c r="M28" s="15">
        <f t="shared" si="15"/>
        <v>38600</v>
      </c>
      <c r="N28" s="1">
        <f t="shared" si="5"/>
        <v>87900</v>
      </c>
      <c r="O28" s="15">
        <f t="shared" si="6"/>
        <v>0</v>
      </c>
      <c r="P28" s="15">
        <f t="shared" si="16"/>
        <v>49300</v>
      </c>
      <c r="Q28" s="15">
        <f t="shared" si="17"/>
        <v>38600</v>
      </c>
      <c r="R28" s="2" t="s">
        <v>41</v>
      </c>
    </row>
    <row r="29" spans="1:18">
      <c r="A29" s="13"/>
      <c r="B29" s="19" t="s">
        <v>23</v>
      </c>
      <c r="C29" s="15">
        <v>62</v>
      </c>
      <c r="D29" s="16">
        <v>62</v>
      </c>
      <c r="E29" s="16">
        <v>62</v>
      </c>
      <c r="F29" s="17">
        <f t="shared" si="18"/>
        <v>1635.6</v>
      </c>
      <c r="G29" s="17"/>
      <c r="H29" s="17">
        <v>1480.1</v>
      </c>
      <c r="I29" s="17">
        <v>155.5</v>
      </c>
      <c r="J29" s="1">
        <f t="shared" si="1"/>
        <v>26380.699999999997</v>
      </c>
      <c r="K29" s="15">
        <f t="shared" si="2"/>
        <v>0</v>
      </c>
      <c r="L29" s="15">
        <f t="shared" si="14"/>
        <v>23872.6</v>
      </c>
      <c r="M29" s="15">
        <f t="shared" si="15"/>
        <v>2508.1</v>
      </c>
      <c r="N29" s="1">
        <f t="shared" si="5"/>
        <v>26380.699999999997</v>
      </c>
      <c r="O29" s="15">
        <f t="shared" si="6"/>
        <v>0</v>
      </c>
      <c r="P29" s="15">
        <f t="shared" si="16"/>
        <v>23872.6</v>
      </c>
      <c r="Q29" s="15">
        <f t="shared" si="17"/>
        <v>2508.1</v>
      </c>
      <c r="R29" s="2" t="s">
        <v>43</v>
      </c>
    </row>
    <row r="30" spans="1:18">
      <c r="A30" s="13"/>
      <c r="B30" s="19" t="s">
        <v>8</v>
      </c>
      <c r="C30" s="15">
        <v>30.5</v>
      </c>
      <c r="D30" s="16">
        <v>33</v>
      </c>
      <c r="E30" s="16">
        <v>31</v>
      </c>
      <c r="F30" s="17">
        <f t="shared" si="18"/>
        <v>633.9</v>
      </c>
      <c r="G30" s="17"/>
      <c r="H30" s="17">
        <v>633.9</v>
      </c>
      <c r="I30" s="17">
        <v>0</v>
      </c>
      <c r="J30" s="1">
        <f t="shared" si="1"/>
        <v>20448.400000000001</v>
      </c>
      <c r="K30" s="15">
        <f t="shared" si="2"/>
        <v>0</v>
      </c>
      <c r="L30" s="15">
        <f t="shared" si="14"/>
        <v>20448.400000000001</v>
      </c>
      <c r="M30" s="15">
        <f t="shared" si="15"/>
        <v>0</v>
      </c>
      <c r="N30" s="1">
        <f t="shared" si="5"/>
        <v>19209.099999999999</v>
      </c>
      <c r="O30" s="15">
        <f t="shared" si="6"/>
        <v>0</v>
      </c>
      <c r="P30" s="15">
        <f t="shared" si="16"/>
        <v>19209.099999999999</v>
      </c>
      <c r="Q30" s="15">
        <f t="shared" si="17"/>
        <v>0</v>
      </c>
      <c r="R30" s="2" t="s">
        <v>42</v>
      </c>
    </row>
    <row r="31" spans="1:18">
      <c r="A31" s="13"/>
      <c r="B31" s="19" t="s">
        <v>25</v>
      </c>
      <c r="C31" s="15">
        <v>50</v>
      </c>
      <c r="D31" s="16">
        <v>50</v>
      </c>
      <c r="E31" s="16">
        <v>50</v>
      </c>
      <c r="F31" s="17">
        <f t="shared" si="18"/>
        <v>1742.4</v>
      </c>
      <c r="G31" s="17"/>
      <c r="H31" s="28">
        <v>1686.2</v>
      </c>
      <c r="I31" s="28">
        <v>56.2</v>
      </c>
      <c r="J31" s="1">
        <f t="shared" si="1"/>
        <v>34848</v>
      </c>
      <c r="K31" s="15">
        <f t="shared" si="2"/>
        <v>0</v>
      </c>
      <c r="L31" s="15">
        <f t="shared" si="14"/>
        <v>33724</v>
      </c>
      <c r="M31" s="15">
        <f t="shared" si="15"/>
        <v>1124</v>
      </c>
      <c r="N31" s="1">
        <f t="shared" si="5"/>
        <v>34848</v>
      </c>
      <c r="O31" s="15">
        <f t="shared" si="6"/>
        <v>0</v>
      </c>
      <c r="P31" s="15">
        <f t="shared" si="16"/>
        <v>33724</v>
      </c>
      <c r="Q31" s="15">
        <f t="shared" si="17"/>
        <v>1124</v>
      </c>
      <c r="R31" s="2" t="s">
        <v>44</v>
      </c>
    </row>
    <row r="32" spans="1:18">
      <c r="A32" s="13"/>
      <c r="B32" s="36" t="s">
        <v>33</v>
      </c>
      <c r="C32" s="37">
        <f>SUM(C34:C39)</f>
        <v>50</v>
      </c>
      <c r="D32" s="37">
        <f t="shared" ref="D32:G32" si="19">SUM(D34:D39)</f>
        <v>46</v>
      </c>
      <c r="E32" s="37">
        <f t="shared" si="19"/>
        <v>46</v>
      </c>
      <c r="F32" s="37">
        <f t="shared" si="19"/>
        <v>1388.3999999999999</v>
      </c>
      <c r="G32" s="37">
        <f t="shared" si="19"/>
        <v>0</v>
      </c>
      <c r="H32" s="37">
        <f>SUM(H34:H39)</f>
        <v>1388.3999999999999</v>
      </c>
      <c r="I32" s="37">
        <f>SUM(I34:I39)</f>
        <v>0</v>
      </c>
      <c r="J32" s="38">
        <f t="shared" si="1"/>
        <v>30182.6</v>
      </c>
      <c r="K32" s="37">
        <f t="shared" si="2"/>
        <v>0</v>
      </c>
      <c r="L32" s="37">
        <f t="shared" si="3"/>
        <v>30182.6</v>
      </c>
      <c r="M32" s="37">
        <f t="shared" si="4"/>
        <v>0</v>
      </c>
      <c r="N32" s="38">
        <f t="shared" si="5"/>
        <v>30182.6</v>
      </c>
      <c r="O32" s="37">
        <f t="shared" si="6"/>
        <v>0</v>
      </c>
      <c r="P32" s="37">
        <f t="shared" si="7"/>
        <v>30182.6</v>
      </c>
      <c r="Q32" s="37">
        <f t="shared" si="8"/>
        <v>0</v>
      </c>
    </row>
    <row r="33" spans="1:18">
      <c r="A33" s="13"/>
      <c r="B33" s="18" t="s">
        <v>6</v>
      </c>
      <c r="C33" s="27"/>
      <c r="D33" s="27"/>
      <c r="E33" s="27"/>
      <c r="F33" s="27"/>
      <c r="G33" s="27"/>
      <c r="H33" s="27"/>
      <c r="I33" s="27"/>
      <c r="J33" s="1"/>
      <c r="K33" s="15"/>
      <c r="L33" s="15"/>
      <c r="M33" s="15"/>
      <c r="N33" s="1"/>
      <c r="O33" s="15"/>
      <c r="P33" s="15"/>
      <c r="Q33" s="15"/>
    </row>
    <row r="34" spans="1:18">
      <c r="A34" s="13"/>
      <c r="B34" s="19" t="s">
        <v>7</v>
      </c>
      <c r="C34" s="15">
        <v>1</v>
      </c>
      <c r="D34" s="16">
        <v>1</v>
      </c>
      <c r="E34" s="16">
        <v>1</v>
      </c>
      <c r="F34" s="17">
        <f t="shared" ref="F34:F39" si="20">H34+I34</f>
        <v>47.4</v>
      </c>
      <c r="G34" s="17"/>
      <c r="H34" s="17">
        <v>47.4</v>
      </c>
      <c r="I34" s="17"/>
      <c r="J34" s="1">
        <f t="shared" ref="J34:J40" si="21">K34+L34+M34</f>
        <v>47400</v>
      </c>
      <c r="K34" s="15">
        <f t="shared" ref="K34:K40" si="22">ROUND(G34/E34*1000,1)</f>
        <v>0</v>
      </c>
      <c r="L34" s="15">
        <f t="shared" ref="L34:L39" si="23">ROUND(H34/E34*1000,1)</f>
        <v>47400</v>
      </c>
      <c r="M34" s="15">
        <f t="shared" ref="M34:M39" si="24">ROUND(I34/E34*1000,1)</f>
        <v>0</v>
      </c>
      <c r="N34" s="1">
        <f t="shared" ref="N34:N40" si="25">O34+P34+Q34</f>
        <v>47400</v>
      </c>
      <c r="O34" s="15">
        <f t="shared" ref="O34:O40" si="26">ROUND(G34/D34*1000,1)</f>
        <v>0</v>
      </c>
      <c r="P34" s="15">
        <f t="shared" ref="P34:P39" si="27">ROUND(H34/D34*1000,1)</f>
        <v>47400</v>
      </c>
      <c r="Q34" s="15">
        <f t="shared" ref="Q34:Q39" si="28">ROUND(I34/D34*1000,1)</f>
        <v>0</v>
      </c>
      <c r="R34" s="2" t="s">
        <v>39</v>
      </c>
    </row>
    <row r="35" spans="1:18">
      <c r="A35" s="13"/>
      <c r="B35" s="19" t="s">
        <v>35</v>
      </c>
      <c r="C35" s="15">
        <v>1</v>
      </c>
      <c r="D35" s="16">
        <v>0</v>
      </c>
      <c r="E35" s="16">
        <v>0</v>
      </c>
      <c r="F35" s="17">
        <f t="shared" si="20"/>
        <v>0</v>
      </c>
      <c r="G35" s="17"/>
      <c r="H35" s="17">
        <v>0</v>
      </c>
      <c r="I35" s="17"/>
      <c r="J35" s="1" t="e">
        <f t="shared" si="21"/>
        <v>#DIV/0!</v>
      </c>
      <c r="K35" s="15" t="e">
        <f t="shared" si="22"/>
        <v>#DIV/0!</v>
      </c>
      <c r="L35" s="15" t="e">
        <f t="shared" si="23"/>
        <v>#DIV/0!</v>
      </c>
      <c r="M35" s="15" t="e">
        <f t="shared" si="24"/>
        <v>#DIV/0!</v>
      </c>
      <c r="N35" s="1" t="e">
        <f t="shared" si="25"/>
        <v>#DIV/0!</v>
      </c>
      <c r="O35" s="15" t="e">
        <f t="shared" si="26"/>
        <v>#DIV/0!</v>
      </c>
      <c r="P35" s="15" t="e">
        <f t="shared" si="27"/>
        <v>#DIV/0!</v>
      </c>
      <c r="Q35" s="15" t="e">
        <f t="shared" si="28"/>
        <v>#DIV/0!</v>
      </c>
      <c r="R35" s="2" t="s">
        <v>40</v>
      </c>
    </row>
    <row r="36" spans="1:18">
      <c r="A36" s="13"/>
      <c r="B36" s="19" t="s">
        <v>36</v>
      </c>
      <c r="C36" s="15">
        <v>1</v>
      </c>
      <c r="D36" s="16">
        <v>1</v>
      </c>
      <c r="E36" s="16">
        <v>1</v>
      </c>
      <c r="F36" s="17">
        <f t="shared" si="20"/>
        <v>46.9</v>
      </c>
      <c r="G36" s="17"/>
      <c r="H36" s="17">
        <v>46.9</v>
      </c>
      <c r="I36" s="17"/>
      <c r="J36" s="1">
        <f t="shared" si="21"/>
        <v>46900</v>
      </c>
      <c r="K36" s="15">
        <f t="shared" si="22"/>
        <v>0</v>
      </c>
      <c r="L36" s="15">
        <f t="shared" si="23"/>
        <v>46900</v>
      </c>
      <c r="M36" s="15">
        <f t="shared" si="24"/>
        <v>0</v>
      </c>
      <c r="N36" s="1">
        <f t="shared" si="25"/>
        <v>46900</v>
      </c>
      <c r="O36" s="15">
        <f t="shared" si="26"/>
        <v>0</v>
      </c>
      <c r="P36" s="15">
        <f t="shared" si="27"/>
        <v>46900</v>
      </c>
      <c r="Q36" s="15">
        <f t="shared" si="28"/>
        <v>0</v>
      </c>
      <c r="R36" s="2" t="s">
        <v>41</v>
      </c>
    </row>
    <row r="37" spans="1:18">
      <c r="A37" s="13"/>
      <c r="B37" s="19" t="s">
        <v>23</v>
      </c>
      <c r="C37" s="15">
        <v>11</v>
      </c>
      <c r="D37" s="16">
        <v>9</v>
      </c>
      <c r="E37" s="16">
        <v>9</v>
      </c>
      <c r="F37" s="17">
        <f t="shared" si="20"/>
        <v>224.6</v>
      </c>
      <c r="G37" s="17"/>
      <c r="H37" s="17">
        <v>224.6</v>
      </c>
      <c r="I37" s="17"/>
      <c r="J37" s="1">
        <f t="shared" si="21"/>
        <v>24955.599999999999</v>
      </c>
      <c r="K37" s="15">
        <f t="shared" si="22"/>
        <v>0</v>
      </c>
      <c r="L37" s="15">
        <f t="shared" si="23"/>
        <v>24955.599999999999</v>
      </c>
      <c r="M37" s="15">
        <f t="shared" si="24"/>
        <v>0</v>
      </c>
      <c r="N37" s="1">
        <f t="shared" si="25"/>
        <v>24955.599999999999</v>
      </c>
      <c r="O37" s="15">
        <f t="shared" si="26"/>
        <v>0</v>
      </c>
      <c r="P37" s="15">
        <f t="shared" si="27"/>
        <v>24955.599999999999</v>
      </c>
      <c r="Q37" s="15">
        <f t="shared" si="28"/>
        <v>0</v>
      </c>
      <c r="R37" s="2" t="s">
        <v>43</v>
      </c>
    </row>
    <row r="38" spans="1:18">
      <c r="A38" s="13"/>
      <c r="B38" s="19" t="s">
        <v>8</v>
      </c>
      <c r="C38" s="15">
        <v>9</v>
      </c>
      <c r="D38" s="16">
        <v>9</v>
      </c>
      <c r="E38" s="16">
        <v>9</v>
      </c>
      <c r="F38" s="17">
        <f t="shared" si="20"/>
        <v>180.2</v>
      </c>
      <c r="G38" s="17"/>
      <c r="H38" s="17">
        <v>180.2</v>
      </c>
      <c r="I38" s="17"/>
      <c r="J38" s="1">
        <f t="shared" si="21"/>
        <v>20022.2</v>
      </c>
      <c r="K38" s="15">
        <f t="shared" si="22"/>
        <v>0</v>
      </c>
      <c r="L38" s="15">
        <f t="shared" si="23"/>
        <v>20022.2</v>
      </c>
      <c r="M38" s="15">
        <f t="shared" si="24"/>
        <v>0</v>
      </c>
      <c r="N38" s="1">
        <f t="shared" si="25"/>
        <v>20022.2</v>
      </c>
      <c r="O38" s="15">
        <f t="shared" si="26"/>
        <v>0</v>
      </c>
      <c r="P38" s="15">
        <f t="shared" si="27"/>
        <v>20022.2</v>
      </c>
      <c r="Q38" s="15">
        <f t="shared" si="28"/>
        <v>0</v>
      </c>
      <c r="R38" s="2" t="s">
        <v>42</v>
      </c>
    </row>
    <row r="39" spans="1:18">
      <c r="A39" s="13"/>
      <c r="B39" s="19" t="s">
        <v>21</v>
      </c>
      <c r="C39" s="15">
        <v>27</v>
      </c>
      <c r="D39" s="16">
        <v>26</v>
      </c>
      <c r="E39" s="16">
        <v>26</v>
      </c>
      <c r="F39" s="17">
        <f t="shared" si="20"/>
        <v>889.3</v>
      </c>
      <c r="G39" s="17"/>
      <c r="H39" s="17">
        <v>889.3</v>
      </c>
      <c r="I39" s="17"/>
      <c r="J39" s="1">
        <f t="shared" si="21"/>
        <v>34203.800000000003</v>
      </c>
      <c r="K39" s="15">
        <f t="shared" si="22"/>
        <v>0</v>
      </c>
      <c r="L39" s="15">
        <f t="shared" si="23"/>
        <v>34203.800000000003</v>
      </c>
      <c r="M39" s="15">
        <f t="shared" si="24"/>
        <v>0</v>
      </c>
      <c r="N39" s="1">
        <f t="shared" si="25"/>
        <v>34203.800000000003</v>
      </c>
      <c r="O39" s="15">
        <f t="shared" si="26"/>
        <v>0</v>
      </c>
      <c r="P39" s="15">
        <f t="shared" si="27"/>
        <v>34203.800000000003</v>
      </c>
      <c r="Q39" s="15">
        <f t="shared" si="28"/>
        <v>0</v>
      </c>
      <c r="R39" s="2" t="s">
        <v>21</v>
      </c>
    </row>
    <row r="40" spans="1:18">
      <c r="A40" s="13"/>
      <c r="B40" s="36" t="s">
        <v>34</v>
      </c>
      <c r="C40" s="37">
        <f>SUM(C42:C48)</f>
        <v>496</v>
      </c>
      <c r="D40" s="37">
        <f t="shared" ref="D40:E40" si="29">SUM(D42:D48)</f>
        <v>395</v>
      </c>
      <c r="E40" s="37">
        <f t="shared" si="29"/>
        <v>395</v>
      </c>
      <c r="F40" s="37">
        <f>SUM(F42:F48)</f>
        <v>9416.9000000000015</v>
      </c>
      <c r="G40" s="37"/>
      <c r="H40" s="37">
        <f>SUM(H42:H48)</f>
        <v>8706.9</v>
      </c>
      <c r="I40" s="37">
        <f>SUM(I42:I48)</f>
        <v>710</v>
      </c>
      <c r="J40" s="38">
        <f t="shared" si="21"/>
        <v>23840.3</v>
      </c>
      <c r="K40" s="37">
        <f t="shared" si="22"/>
        <v>0</v>
      </c>
      <c r="L40" s="37">
        <f>ROUND(H40/E40*1000,1)</f>
        <v>22042.799999999999</v>
      </c>
      <c r="M40" s="37">
        <f t="shared" ref="M40" si="30">ROUND(I40/E40*1000,1)</f>
        <v>1797.5</v>
      </c>
      <c r="N40" s="38">
        <f t="shared" si="25"/>
        <v>23840.3</v>
      </c>
      <c r="O40" s="37">
        <f t="shared" si="26"/>
        <v>0</v>
      </c>
      <c r="P40" s="37">
        <f t="shared" ref="P40" si="31">ROUND(H40/D40*1000,1)</f>
        <v>22042.799999999999</v>
      </c>
      <c r="Q40" s="37">
        <f t="shared" ref="Q40" si="32">ROUND(I40/D40*1000,1)</f>
        <v>1797.5</v>
      </c>
    </row>
    <row r="41" spans="1:18">
      <c r="A41" s="13"/>
      <c r="B41" s="18" t="s">
        <v>6</v>
      </c>
      <c r="C41" s="15"/>
      <c r="D41" s="16"/>
      <c r="E41" s="16"/>
      <c r="F41" s="17"/>
      <c r="G41" s="27"/>
      <c r="H41" s="17"/>
      <c r="I41" s="17"/>
      <c r="J41" s="1"/>
      <c r="K41" s="15"/>
      <c r="L41" s="15"/>
      <c r="M41" s="15"/>
      <c r="N41" s="1"/>
      <c r="O41" s="15"/>
      <c r="P41" s="15"/>
      <c r="Q41" s="15"/>
    </row>
    <row r="42" spans="1:18">
      <c r="A42" s="13"/>
      <c r="B42" s="19" t="s">
        <v>7</v>
      </c>
      <c r="C42" s="17">
        <v>1</v>
      </c>
      <c r="D42" s="17">
        <v>1</v>
      </c>
      <c r="E42" s="16">
        <v>1</v>
      </c>
      <c r="F42" s="17">
        <f t="shared" ref="F42:F48" si="33">H42+I42</f>
        <v>90.899999999999991</v>
      </c>
      <c r="G42" s="17"/>
      <c r="H42" s="17">
        <v>89.1</v>
      </c>
      <c r="I42" s="17">
        <v>1.8</v>
      </c>
      <c r="J42" s="1">
        <f t="shared" ref="J42:J47" si="34">K42+L42+M42</f>
        <v>90900</v>
      </c>
      <c r="K42" s="15">
        <f t="shared" ref="K42:K48" si="35">ROUND(G42/E42*1000,1)</f>
        <v>0</v>
      </c>
      <c r="L42" s="15">
        <f t="shared" ref="L42:L48" si="36">ROUND(H42/E42*1000,1)</f>
        <v>89100</v>
      </c>
      <c r="M42" s="15">
        <f t="shared" ref="M42:M48" si="37">ROUND(I42/E42*1000,1)</f>
        <v>1800</v>
      </c>
      <c r="N42" s="1">
        <f t="shared" ref="N42:N48" si="38">O42+P42+Q42</f>
        <v>90900</v>
      </c>
      <c r="O42" s="15">
        <f t="shared" ref="O42:O48" si="39">ROUND(G42/D42*1000,1)</f>
        <v>0</v>
      </c>
      <c r="P42" s="15">
        <f t="shared" ref="P42:P48" si="40">ROUND(H42/D42*1000,1)</f>
        <v>89100</v>
      </c>
      <c r="Q42" s="15">
        <f t="shared" ref="Q42:Q48" si="41">ROUND(I42/D42*1000,1)</f>
        <v>1800</v>
      </c>
      <c r="R42" s="2" t="s">
        <v>39</v>
      </c>
    </row>
    <row r="43" spans="1:18">
      <c r="A43" s="13"/>
      <c r="B43" s="19" t="s">
        <v>35</v>
      </c>
      <c r="C43" s="17">
        <v>2</v>
      </c>
      <c r="D43" s="17">
        <v>1</v>
      </c>
      <c r="E43" s="16">
        <v>1</v>
      </c>
      <c r="F43" s="17">
        <f t="shared" si="33"/>
        <v>63.7</v>
      </c>
      <c r="G43" s="17"/>
      <c r="H43" s="17">
        <v>62.1</v>
      </c>
      <c r="I43" s="17">
        <v>1.6</v>
      </c>
      <c r="J43" s="1">
        <f t="shared" si="34"/>
        <v>63700</v>
      </c>
      <c r="K43" s="15">
        <f t="shared" si="35"/>
        <v>0</v>
      </c>
      <c r="L43" s="15">
        <f t="shared" si="36"/>
        <v>62100</v>
      </c>
      <c r="M43" s="15">
        <f t="shared" si="37"/>
        <v>1600</v>
      </c>
      <c r="N43" s="1">
        <f t="shared" si="38"/>
        <v>63700</v>
      </c>
      <c r="O43" s="15">
        <f t="shared" si="39"/>
        <v>0</v>
      </c>
      <c r="P43" s="15">
        <f t="shared" si="40"/>
        <v>62100</v>
      </c>
      <c r="Q43" s="15">
        <f t="shared" si="41"/>
        <v>1600</v>
      </c>
      <c r="R43" s="2" t="s">
        <v>40</v>
      </c>
    </row>
    <row r="44" spans="1:18">
      <c r="A44" s="13"/>
      <c r="B44" s="19" t="s">
        <v>36</v>
      </c>
      <c r="C44" s="17">
        <v>1</v>
      </c>
      <c r="D44" s="17">
        <v>1</v>
      </c>
      <c r="E44" s="16">
        <v>1</v>
      </c>
      <c r="F44" s="17">
        <f t="shared" si="33"/>
        <v>42.2</v>
      </c>
      <c r="G44" s="17"/>
      <c r="H44" s="17">
        <v>41.1</v>
      </c>
      <c r="I44" s="17">
        <v>1.1000000000000001</v>
      </c>
      <c r="J44" s="1">
        <f t="shared" si="34"/>
        <v>42200</v>
      </c>
      <c r="K44" s="15">
        <f t="shared" si="35"/>
        <v>0</v>
      </c>
      <c r="L44" s="15">
        <f t="shared" si="36"/>
        <v>41100</v>
      </c>
      <c r="M44" s="15">
        <f t="shared" si="37"/>
        <v>1100</v>
      </c>
      <c r="N44" s="1">
        <f t="shared" si="38"/>
        <v>42200</v>
      </c>
      <c r="O44" s="15">
        <f t="shared" si="39"/>
        <v>0</v>
      </c>
      <c r="P44" s="15">
        <f t="shared" si="40"/>
        <v>41100</v>
      </c>
      <c r="Q44" s="15">
        <f t="shared" si="41"/>
        <v>1100</v>
      </c>
      <c r="R44" s="2" t="s">
        <v>41</v>
      </c>
    </row>
    <row r="45" spans="1:18">
      <c r="A45" s="13"/>
      <c r="B45" s="19" t="s">
        <v>23</v>
      </c>
      <c r="C45" s="17">
        <v>21</v>
      </c>
      <c r="D45" s="17">
        <v>19</v>
      </c>
      <c r="E45" s="16">
        <v>19</v>
      </c>
      <c r="F45" s="17">
        <f t="shared" si="33"/>
        <v>662.80000000000007</v>
      </c>
      <c r="G45" s="17"/>
      <c r="H45" s="17">
        <v>633.70000000000005</v>
      </c>
      <c r="I45" s="17">
        <v>29.1</v>
      </c>
      <c r="J45" s="1">
        <f t="shared" si="34"/>
        <v>34884.199999999997</v>
      </c>
      <c r="K45" s="15">
        <f t="shared" si="35"/>
        <v>0</v>
      </c>
      <c r="L45" s="15">
        <f t="shared" si="36"/>
        <v>33352.6</v>
      </c>
      <c r="M45" s="15">
        <f t="shared" si="37"/>
        <v>1531.6</v>
      </c>
      <c r="N45" s="1">
        <f t="shared" si="38"/>
        <v>34884.199999999997</v>
      </c>
      <c r="O45" s="15">
        <f t="shared" si="39"/>
        <v>0</v>
      </c>
      <c r="P45" s="15">
        <f t="shared" si="40"/>
        <v>33352.6</v>
      </c>
      <c r="Q45" s="15">
        <f t="shared" si="41"/>
        <v>1531.6</v>
      </c>
      <c r="R45" s="2" t="s">
        <v>43</v>
      </c>
    </row>
    <row r="46" spans="1:18">
      <c r="A46" s="13"/>
      <c r="B46" s="19" t="s">
        <v>8</v>
      </c>
      <c r="C46" s="17">
        <v>62</v>
      </c>
      <c r="D46" s="17">
        <v>59</v>
      </c>
      <c r="E46" s="16">
        <v>59</v>
      </c>
      <c r="F46" s="17">
        <f t="shared" si="33"/>
        <v>1502.6</v>
      </c>
      <c r="G46" s="17"/>
      <c r="H46" s="17">
        <v>1405.1</v>
      </c>
      <c r="I46" s="17">
        <v>97.5</v>
      </c>
      <c r="J46" s="1">
        <f t="shared" si="34"/>
        <v>25467.8</v>
      </c>
      <c r="K46" s="33">
        <f t="shared" si="35"/>
        <v>0</v>
      </c>
      <c r="L46" s="33">
        <f t="shared" si="36"/>
        <v>23815.3</v>
      </c>
      <c r="M46" s="33">
        <f t="shared" si="37"/>
        <v>1652.5</v>
      </c>
      <c r="N46" s="1">
        <f t="shared" si="38"/>
        <v>25467.8</v>
      </c>
      <c r="O46" s="33">
        <f t="shared" si="39"/>
        <v>0</v>
      </c>
      <c r="P46" s="33">
        <f t="shared" si="40"/>
        <v>23815.3</v>
      </c>
      <c r="Q46" s="33">
        <f t="shared" si="41"/>
        <v>1652.5</v>
      </c>
      <c r="R46" s="2" t="s">
        <v>42</v>
      </c>
    </row>
    <row r="47" spans="1:18">
      <c r="A47" s="13"/>
      <c r="B47" s="19" t="s">
        <v>21</v>
      </c>
      <c r="C47" s="17">
        <v>392</v>
      </c>
      <c r="D47" s="17">
        <v>297</v>
      </c>
      <c r="E47" s="16">
        <v>297</v>
      </c>
      <c r="F47" s="17">
        <f t="shared" si="33"/>
        <v>6731</v>
      </c>
      <c r="G47" s="17"/>
      <c r="H47" s="17">
        <v>6475.8</v>
      </c>
      <c r="I47" s="17">
        <v>255.2</v>
      </c>
      <c r="J47" s="1">
        <f t="shared" si="34"/>
        <v>22663.3</v>
      </c>
      <c r="K47" s="15">
        <f t="shared" si="35"/>
        <v>0</v>
      </c>
      <c r="L47" s="15">
        <f t="shared" si="36"/>
        <v>21804</v>
      </c>
      <c r="M47" s="15">
        <f t="shared" si="37"/>
        <v>859.3</v>
      </c>
      <c r="N47" s="1">
        <f t="shared" si="38"/>
        <v>22663.3</v>
      </c>
      <c r="O47" s="15">
        <f t="shared" si="39"/>
        <v>0</v>
      </c>
      <c r="P47" s="15">
        <f t="shared" si="40"/>
        <v>21804</v>
      </c>
      <c r="Q47" s="15">
        <f t="shared" si="41"/>
        <v>859.3</v>
      </c>
      <c r="R47" s="2" t="s">
        <v>21</v>
      </c>
    </row>
    <row r="48" spans="1:18">
      <c r="A48" s="13"/>
      <c r="B48" s="19" t="s">
        <v>22</v>
      </c>
      <c r="C48" s="17">
        <v>17</v>
      </c>
      <c r="D48" s="17">
        <v>17</v>
      </c>
      <c r="E48" s="16">
        <v>17</v>
      </c>
      <c r="F48" s="17">
        <f t="shared" si="33"/>
        <v>323.7</v>
      </c>
      <c r="G48" s="27"/>
      <c r="H48" s="17"/>
      <c r="I48" s="17">
        <v>323.7</v>
      </c>
      <c r="J48" s="1">
        <f>K48+L48+M48</f>
        <v>19041.2</v>
      </c>
      <c r="K48" s="15">
        <f t="shared" si="35"/>
        <v>0</v>
      </c>
      <c r="L48" s="15">
        <f t="shared" si="36"/>
        <v>0</v>
      </c>
      <c r="M48" s="15">
        <f t="shared" si="37"/>
        <v>19041.2</v>
      </c>
      <c r="N48" s="1">
        <f t="shared" si="38"/>
        <v>19041.2</v>
      </c>
      <c r="O48" s="15">
        <f t="shared" si="39"/>
        <v>0</v>
      </c>
      <c r="P48" s="15">
        <f t="shared" si="40"/>
        <v>0</v>
      </c>
      <c r="Q48" s="15">
        <f t="shared" si="41"/>
        <v>19041.2</v>
      </c>
      <c r="R48" s="2" t="s">
        <v>45</v>
      </c>
    </row>
    <row r="55" spans="1:2">
      <c r="A55" s="10"/>
      <c r="B55" s="9"/>
    </row>
  </sheetData>
  <autoFilter ref="A5:Q48"/>
  <mergeCells count="10">
    <mergeCell ref="A2:Q2"/>
    <mergeCell ref="A3:A5"/>
    <mergeCell ref="B3:B5"/>
    <mergeCell ref="C3:C5"/>
    <mergeCell ref="D3:D5"/>
    <mergeCell ref="E3:E5"/>
    <mergeCell ref="F3:I4"/>
    <mergeCell ref="J3:Q3"/>
    <mergeCell ref="J4:M4"/>
    <mergeCell ref="N4:Q4"/>
  </mergeCells>
  <pageMargins left="0.11811023622047245" right="0.11811023622047245" top="0.74803149606299213" bottom="0.74803149606299213" header="0.31496062992125984" footer="0.31496062992125984"/>
  <pageSetup paperSize="9" scale="5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6"/>
  <sheetViews>
    <sheetView zoomScale="70" zoomScaleNormal="70" workbookViewId="0">
      <pane ySplit="5" topLeftCell="A6" activePane="bottomLeft" state="frozen"/>
      <selection pane="bottomLeft" activeCell="A47" sqref="A47:XFD191"/>
    </sheetView>
  </sheetViews>
  <sheetFormatPr defaultColWidth="9.140625" defaultRowHeight="15"/>
  <cols>
    <col min="1" max="1" width="5" style="3" customWidth="1"/>
    <col min="2" max="2" width="61.140625" style="2" customWidth="1"/>
    <col min="3" max="3" width="13.28515625" style="2" customWidth="1"/>
    <col min="4" max="4" width="12.140625" style="2" customWidth="1"/>
    <col min="5" max="5" width="17.140625" style="2" customWidth="1"/>
    <col min="6" max="6" width="15.42578125" style="2" customWidth="1"/>
    <col min="7" max="7" width="14.7109375" style="2" customWidth="1"/>
    <col min="8" max="8" width="13.5703125" style="2" customWidth="1"/>
    <col min="9" max="9" width="12.7109375" style="2" customWidth="1"/>
    <col min="10" max="17" width="15.42578125" style="2" customWidth="1"/>
    <col min="18" max="18" width="9.140625" style="2"/>
    <col min="19" max="21" width="9.5703125" style="2" bestFit="1" customWidth="1"/>
    <col min="22" max="16384" width="9.140625" style="2"/>
  </cols>
  <sheetData>
    <row r="1" spans="1:17">
      <c r="P1" s="4" t="s">
        <v>20</v>
      </c>
    </row>
    <row r="2" spans="1:17" ht="21.75" customHeight="1">
      <c r="A2" s="42" t="s">
        <v>56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</row>
    <row r="3" spans="1:17">
      <c r="A3" s="44" t="s">
        <v>12</v>
      </c>
      <c r="B3" s="46" t="s">
        <v>1</v>
      </c>
      <c r="C3" s="46" t="s">
        <v>2</v>
      </c>
      <c r="D3" s="46" t="s">
        <v>3</v>
      </c>
      <c r="E3" s="46" t="s">
        <v>16</v>
      </c>
      <c r="F3" s="46" t="s">
        <v>55</v>
      </c>
      <c r="G3" s="46"/>
      <c r="H3" s="47"/>
      <c r="I3" s="47"/>
      <c r="J3" s="49" t="s">
        <v>9</v>
      </c>
      <c r="K3" s="49"/>
      <c r="L3" s="49"/>
      <c r="M3" s="49"/>
      <c r="N3" s="49"/>
      <c r="O3" s="49"/>
      <c r="P3" s="49"/>
      <c r="Q3" s="49"/>
    </row>
    <row r="4" spans="1:17">
      <c r="A4" s="45"/>
      <c r="B4" s="47"/>
      <c r="C4" s="47"/>
      <c r="D4" s="48"/>
      <c r="E4" s="48"/>
      <c r="F4" s="47"/>
      <c r="G4" s="47"/>
      <c r="H4" s="47"/>
      <c r="I4" s="47"/>
      <c r="J4" s="46" t="s">
        <v>17</v>
      </c>
      <c r="K4" s="46"/>
      <c r="L4" s="48"/>
      <c r="M4" s="48"/>
      <c r="N4" s="46" t="s">
        <v>5</v>
      </c>
      <c r="O4" s="46"/>
      <c r="P4" s="48"/>
      <c r="Q4" s="48"/>
    </row>
    <row r="5" spans="1:17" ht="60">
      <c r="A5" s="45"/>
      <c r="B5" s="47"/>
      <c r="C5" s="47"/>
      <c r="D5" s="48"/>
      <c r="E5" s="48"/>
      <c r="F5" s="11" t="s">
        <v>13</v>
      </c>
      <c r="G5" s="11" t="s">
        <v>11</v>
      </c>
      <c r="H5" s="11" t="s">
        <v>10</v>
      </c>
      <c r="I5" s="11" t="s">
        <v>4</v>
      </c>
      <c r="J5" s="11" t="s">
        <v>14</v>
      </c>
      <c r="K5" s="11" t="s">
        <v>54</v>
      </c>
      <c r="L5" s="11" t="s">
        <v>52</v>
      </c>
      <c r="M5" s="11" t="s">
        <v>53</v>
      </c>
      <c r="N5" s="11" t="s">
        <v>15</v>
      </c>
      <c r="O5" s="11" t="s">
        <v>47</v>
      </c>
      <c r="P5" s="11" t="s">
        <v>48</v>
      </c>
      <c r="Q5" s="11" t="s">
        <v>49</v>
      </c>
    </row>
    <row r="6" spans="1:17" s="8" customFormat="1">
      <c r="A6" s="6">
        <v>1</v>
      </c>
      <c r="B6" s="7">
        <v>2</v>
      </c>
      <c r="C6" s="7">
        <v>3</v>
      </c>
      <c r="D6" s="7">
        <v>4</v>
      </c>
      <c r="E6" s="7">
        <v>5</v>
      </c>
      <c r="F6" s="7">
        <v>6</v>
      </c>
      <c r="G6" s="7">
        <v>7</v>
      </c>
      <c r="H6" s="7">
        <v>8</v>
      </c>
      <c r="I6" s="7">
        <v>9</v>
      </c>
      <c r="J6" s="7">
        <v>10</v>
      </c>
      <c r="K6" s="7">
        <v>11</v>
      </c>
      <c r="L6" s="7">
        <v>12</v>
      </c>
      <c r="M6" s="7">
        <v>13</v>
      </c>
      <c r="N6" s="7">
        <v>14</v>
      </c>
      <c r="O6" s="7">
        <v>15</v>
      </c>
      <c r="P6" s="7">
        <v>16</v>
      </c>
      <c r="Q6" s="7">
        <v>17</v>
      </c>
    </row>
    <row r="7" spans="1:17" ht="35.25" customHeight="1">
      <c r="A7" s="12"/>
      <c r="B7" s="39" t="s">
        <v>38</v>
      </c>
      <c r="C7" s="40">
        <f>C8+C16+C23</f>
        <v>256.56</v>
      </c>
      <c r="D7" s="40">
        <f t="shared" ref="D7:E7" si="0">D8+D16+D23</f>
        <v>256</v>
      </c>
      <c r="E7" s="40">
        <f t="shared" si="0"/>
        <v>246.2</v>
      </c>
      <c r="F7" s="40">
        <f>G7+H7+I7</f>
        <v>70694.8</v>
      </c>
      <c r="G7" s="40">
        <f>G8+G16+G23</f>
        <v>0</v>
      </c>
      <c r="H7" s="40">
        <f>H8+H16+H23</f>
        <v>68424</v>
      </c>
      <c r="I7" s="40">
        <f>I8+I16+I23</f>
        <v>2270.8000000000002</v>
      </c>
      <c r="J7" s="40">
        <f t="shared" ref="J7:J31" si="1">K7+L7+M7</f>
        <v>23928.6</v>
      </c>
      <c r="K7" s="40">
        <f t="shared" ref="K7:K46" si="2">ROUND(G7/E7/12*1000,1)</f>
        <v>0</v>
      </c>
      <c r="L7" s="40">
        <f t="shared" ref="L7:L46" si="3">ROUND(H7/E7/12*1000,1)</f>
        <v>23160</v>
      </c>
      <c r="M7" s="40">
        <f t="shared" ref="M7:M46" si="4">ROUND(I7/E7/12*1000,1)</f>
        <v>768.6</v>
      </c>
      <c r="N7" s="40">
        <f t="shared" ref="N7:N31" si="5">O7+P7+Q7</f>
        <v>23012.600000000002</v>
      </c>
      <c r="O7" s="40">
        <f t="shared" ref="O7:O46" si="6">ROUND(G7/D7/12*1000,1)</f>
        <v>0</v>
      </c>
      <c r="P7" s="40">
        <f t="shared" ref="P7:P46" si="7">ROUND(H7/D7/12*1000,1)</f>
        <v>22273.4</v>
      </c>
      <c r="Q7" s="40">
        <f t="shared" ref="Q7:Q46" si="8">ROUND(I7/D7/12*1000,1)</f>
        <v>739.2</v>
      </c>
    </row>
    <row r="8" spans="1:17" ht="30">
      <c r="A8" s="13"/>
      <c r="B8" s="36" t="s">
        <v>32</v>
      </c>
      <c r="C8" s="37">
        <f>SUM(C10:C15)</f>
        <v>64.06</v>
      </c>
      <c r="D8" s="37">
        <f t="shared" ref="D8:I8" si="9">SUM(D10:D15)</f>
        <v>62</v>
      </c>
      <c r="E8" s="37">
        <f t="shared" si="9"/>
        <v>55.2</v>
      </c>
      <c r="F8" s="37">
        <f t="shared" si="9"/>
        <v>13164.1</v>
      </c>
      <c r="G8" s="37">
        <f t="shared" si="9"/>
        <v>0</v>
      </c>
      <c r="H8" s="37">
        <f t="shared" si="9"/>
        <v>13164.1</v>
      </c>
      <c r="I8" s="37">
        <f t="shared" si="9"/>
        <v>0</v>
      </c>
      <c r="J8" s="38">
        <f t="shared" si="1"/>
        <v>19873.3</v>
      </c>
      <c r="K8" s="37">
        <f t="shared" si="2"/>
        <v>0</v>
      </c>
      <c r="L8" s="37">
        <f t="shared" si="3"/>
        <v>19873.3</v>
      </c>
      <c r="M8" s="37">
        <f t="shared" si="4"/>
        <v>0</v>
      </c>
      <c r="N8" s="38">
        <f t="shared" si="5"/>
        <v>17693.7</v>
      </c>
      <c r="O8" s="37">
        <f t="shared" si="6"/>
        <v>0</v>
      </c>
      <c r="P8" s="37">
        <f t="shared" si="7"/>
        <v>17693.7</v>
      </c>
      <c r="Q8" s="37">
        <f t="shared" si="8"/>
        <v>0</v>
      </c>
    </row>
    <row r="9" spans="1:17" hidden="1">
      <c r="A9" s="13"/>
      <c r="B9" s="18" t="s">
        <v>6</v>
      </c>
      <c r="C9" s="17"/>
      <c r="D9" s="16"/>
      <c r="E9" s="16"/>
      <c r="F9" s="17"/>
      <c r="G9" s="17"/>
      <c r="H9" s="17"/>
      <c r="I9" s="17"/>
      <c r="J9" s="1"/>
      <c r="K9" s="15" t="e">
        <f t="shared" si="2"/>
        <v>#DIV/0!</v>
      </c>
      <c r="L9" s="15" t="e">
        <f t="shared" si="3"/>
        <v>#DIV/0!</v>
      </c>
      <c r="M9" s="15" t="e">
        <f t="shared" si="4"/>
        <v>#DIV/0!</v>
      </c>
      <c r="N9" s="1"/>
      <c r="O9" s="15" t="e">
        <f t="shared" si="6"/>
        <v>#DIV/0!</v>
      </c>
      <c r="P9" s="15" t="e">
        <f t="shared" si="7"/>
        <v>#DIV/0!</v>
      </c>
      <c r="Q9" s="15" t="e">
        <f t="shared" si="8"/>
        <v>#DIV/0!</v>
      </c>
    </row>
    <row r="10" spans="1:17">
      <c r="A10" s="13"/>
      <c r="B10" s="19" t="s">
        <v>7</v>
      </c>
      <c r="C10" s="23">
        <v>1</v>
      </c>
      <c r="D10" s="24">
        <v>1</v>
      </c>
      <c r="E10" s="24">
        <v>1</v>
      </c>
      <c r="F10" s="17">
        <f>H10</f>
        <v>642.6</v>
      </c>
      <c r="G10" s="17"/>
      <c r="H10" s="25">
        <v>642.6</v>
      </c>
      <c r="I10" s="17"/>
      <c r="J10" s="1">
        <f t="shared" si="1"/>
        <v>53550</v>
      </c>
      <c r="K10" s="15">
        <f t="shared" si="2"/>
        <v>0</v>
      </c>
      <c r="L10" s="15">
        <f t="shared" si="3"/>
        <v>53550</v>
      </c>
      <c r="M10" s="15">
        <f t="shared" si="4"/>
        <v>0</v>
      </c>
      <c r="N10" s="1">
        <f t="shared" si="5"/>
        <v>53550</v>
      </c>
      <c r="O10" s="15">
        <f t="shared" si="6"/>
        <v>0</v>
      </c>
      <c r="P10" s="15">
        <f t="shared" si="7"/>
        <v>53550</v>
      </c>
      <c r="Q10" s="15">
        <f t="shared" si="8"/>
        <v>0</v>
      </c>
    </row>
    <row r="11" spans="1:17">
      <c r="A11" s="13"/>
      <c r="B11" s="19" t="s">
        <v>35</v>
      </c>
      <c r="C11" s="23">
        <v>1</v>
      </c>
      <c r="D11" s="24">
        <v>1</v>
      </c>
      <c r="E11" s="24">
        <v>1</v>
      </c>
      <c r="F11" s="17">
        <f t="shared" ref="F11:F15" si="10">H11</f>
        <v>466.3</v>
      </c>
      <c r="G11" s="17"/>
      <c r="H11" s="25">
        <v>466.3</v>
      </c>
      <c r="I11" s="17"/>
      <c r="J11" s="1">
        <f t="shared" si="1"/>
        <v>38858.300000000003</v>
      </c>
      <c r="K11" s="15">
        <f t="shared" si="2"/>
        <v>0</v>
      </c>
      <c r="L11" s="15">
        <f t="shared" si="3"/>
        <v>38858.300000000003</v>
      </c>
      <c r="M11" s="15">
        <f t="shared" si="4"/>
        <v>0</v>
      </c>
      <c r="N11" s="1">
        <f t="shared" si="5"/>
        <v>38858.300000000003</v>
      </c>
      <c r="O11" s="15">
        <f t="shared" si="6"/>
        <v>0</v>
      </c>
      <c r="P11" s="15">
        <f t="shared" si="7"/>
        <v>38858.300000000003</v>
      </c>
      <c r="Q11" s="15">
        <f t="shared" si="8"/>
        <v>0</v>
      </c>
    </row>
    <row r="12" spans="1:17">
      <c r="A12" s="13"/>
      <c r="B12" s="19" t="s">
        <v>36</v>
      </c>
      <c r="C12" s="23">
        <v>1</v>
      </c>
      <c r="D12" s="24">
        <v>1</v>
      </c>
      <c r="E12" s="24">
        <v>1</v>
      </c>
      <c r="F12" s="17">
        <f t="shared" si="10"/>
        <v>562.29999999999995</v>
      </c>
      <c r="G12" s="17"/>
      <c r="H12" s="25">
        <v>562.29999999999995</v>
      </c>
      <c r="I12" s="17"/>
      <c r="J12" s="1">
        <f t="shared" si="1"/>
        <v>46858.3</v>
      </c>
      <c r="K12" s="15">
        <f t="shared" si="2"/>
        <v>0</v>
      </c>
      <c r="L12" s="15">
        <f t="shared" si="3"/>
        <v>46858.3</v>
      </c>
      <c r="M12" s="15">
        <f t="shared" si="4"/>
        <v>0</v>
      </c>
      <c r="N12" s="1">
        <f t="shared" si="5"/>
        <v>46858.3</v>
      </c>
      <c r="O12" s="15">
        <f t="shared" si="6"/>
        <v>0</v>
      </c>
      <c r="P12" s="15">
        <f t="shared" si="7"/>
        <v>46858.3</v>
      </c>
      <c r="Q12" s="15">
        <f t="shared" si="8"/>
        <v>0</v>
      </c>
    </row>
    <row r="13" spans="1:17">
      <c r="A13" s="13"/>
      <c r="B13" s="19" t="s">
        <v>23</v>
      </c>
      <c r="C13" s="23">
        <v>5.5</v>
      </c>
      <c r="D13" s="24">
        <v>4</v>
      </c>
      <c r="E13" s="24">
        <v>4</v>
      </c>
      <c r="F13" s="17">
        <f t="shared" si="10"/>
        <v>1273.7</v>
      </c>
      <c r="G13" s="17"/>
      <c r="H13" s="25">
        <v>1273.7</v>
      </c>
      <c r="I13" s="17"/>
      <c r="J13" s="1">
        <f t="shared" si="1"/>
        <v>26535.4</v>
      </c>
      <c r="K13" s="15">
        <f t="shared" si="2"/>
        <v>0</v>
      </c>
      <c r="L13" s="15">
        <f t="shared" si="3"/>
        <v>26535.4</v>
      </c>
      <c r="M13" s="15">
        <f t="shared" si="4"/>
        <v>0</v>
      </c>
      <c r="N13" s="1">
        <f t="shared" si="5"/>
        <v>26535.4</v>
      </c>
      <c r="O13" s="15">
        <f t="shared" si="6"/>
        <v>0</v>
      </c>
      <c r="P13" s="15">
        <f t="shared" si="7"/>
        <v>26535.4</v>
      </c>
      <c r="Q13" s="15">
        <f t="shared" si="8"/>
        <v>0</v>
      </c>
    </row>
    <row r="14" spans="1:17">
      <c r="A14" s="13"/>
      <c r="B14" s="19" t="s">
        <v>8</v>
      </c>
      <c r="C14" s="23">
        <v>26</v>
      </c>
      <c r="D14" s="24">
        <v>24</v>
      </c>
      <c r="E14" s="24">
        <v>23</v>
      </c>
      <c r="F14" s="17">
        <f t="shared" si="10"/>
        <v>5691.1</v>
      </c>
      <c r="G14" s="17"/>
      <c r="H14" s="25">
        <v>5691.1</v>
      </c>
      <c r="I14" s="17"/>
      <c r="J14" s="1">
        <f t="shared" si="1"/>
        <v>20619.900000000001</v>
      </c>
      <c r="K14" s="15">
        <f t="shared" si="2"/>
        <v>0</v>
      </c>
      <c r="L14" s="15">
        <f t="shared" si="3"/>
        <v>20619.900000000001</v>
      </c>
      <c r="M14" s="15">
        <f t="shared" si="4"/>
        <v>0</v>
      </c>
      <c r="N14" s="1">
        <f t="shared" si="5"/>
        <v>19760.8</v>
      </c>
      <c r="O14" s="15">
        <f t="shared" si="6"/>
        <v>0</v>
      </c>
      <c r="P14" s="15">
        <f t="shared" si="7"/>
        <v>19760.8</v>
      </c>
      <c r="Q14" s="15">
        <f t="shared" si="8"/>
        <v>0</v>
      </c>
    </row>
    <row r="15" spans="1:17">
      <c r="A15" s="13"/>
      <c r="B15" s="19" t="s">
        <v>24</v>
      </c>
      <c r="C15" s="23">
        <v>29.56</v>
      </c>
      <c r="D15" s="24">
        <v>31</v>
      </c>
      <c r="E15" s="24">
        <v>25.2</v>
      </c>
      <c r="F15" s="17">
        <f t="shared" si="10"/>
        <v>4528.1000000000004</v>
      </c>
      <c r="G15" s="17"/>
      <c r="H15" s="25">
        <v>4528.1000000000004</v>
      </c>
      <c r="I15" s="17"/>
      <c r="J15" s="1">
        <f t="shared" si="1"/>
        <v>14973.9</v>
      </c>
      <c r="K15" s="15">
        <f t="shared" si="2"/>
        <v>0</v>
      </c>
      <c r="L15" s="15">
        <f t="shared" si="3"/>
        <v>14973.9</v>
      </c>
      <c r="M15" s="15">
        <f t="shared" si="4"/>
        <v>0</v>
      </c>
      <c r="N15" s="1">
        <f t="shared" si="5"/>
        <v>12172.3</v>
      </c>
      <c r="O15" s="15">
        <f t="shared" si="6"/>
        <v>0</v>
      </c>
      <c r="P15" s="15">
        <f t="shared" si="7"/>
        <v>12172.3</v>
      </c>
      <c r="Q15" s="15">
        <f t="shared" si="8"/>
        <v>0</v>
      </c>
    </row>
    <row r="16" spans="1:17">
      <c r="A16" s="13"/>
      <c r="B16" s="36" t="s">
        <v>19</v>
      </c>
      <c r="C16" s="37">
        <f>C18+C19+C20+C21+C22</f>
        <v>44</v>
      </c>
      <c r="D16" s="37">
        <f t="shared" ref="D16:I16" si="11">D18+D19+D20+D21+D22</f>
        <v>43</v>
      </c>
      <c r="E16" s="37">
        <f t="shared" si="11"/>
        <v>42</v>
      </c>
      <c r="F16" s="37">
        <f>H16</f>
        <v>11677.7</v>
      </c>
      <c r="G16" s="37">
        <f t="shared" si="11"/>
        <v>0</v>
      </c>
      <c r="H16" s="37">
        <f t="shared" si="11"/>
        <v>11677.7</v>
      </c>
      <c r="I16" s="37">
        <f t="shared" si="11"/>
        <v>0</v>
      </c>
      <c r="J16" s="38">
        <f t="shared" si="1"/>
        <v>23170</v>
      </c>
      <c r="K16" s="37">
        <f t="shared" si="2"/>
        <v>0</v>
      </c>
      <c r="L16" s="37">
        <f t="shared" si="3"/>
        <v>23170</v>
      </c>
      <c r="M16" s="37">
        <f t="shared" si="4"/>
        <v>0</v>
      </c>
      <c r="N16" s="38">
        <f t="shared" si="5"/>
        <v>22631.200000000001</v>
      </c>
      <c r="O16" s="37">
        <f t="shared" si="6"/>
        <v>0</v>
      </c>
      <c r="P16" s="37">
        <f t="shared" si="7"/>
        <v>22631.200000000001</v>
      </c>
      <c r="Q16" s="37">
        <f t="shared" si="8"/>
        <v>0</v>
      </c>
    </row>
    <row r="17" spans="1:17" hidden="1">
      <c r="A17" s="13"/>
      <c r="B17" s="18" t="s">
        <v>6</v>
      </c>
      <c r="C17" s="17"/>
      <c r="D17" s="16"/>
      <c r="E17" s="16"/>
      <c r="F17" s="15">
        <f t="shared" ref="F17:F22" si="12">H17</f>
        <v>0</v>
      </c>
      <c r="G17" s="17"/>
      <c r="H17" s="17"/>
      <c r="I17" s="17"/>
      <c r="J17" s="1"/>
      <c r="K17" s="15" t="e">
        <f t="shared" si="2"/>
        <v>#DIV/0!</v>
      </c>
      <c r="L17" s="15" t="e">
        <f t="shared" si="3"/>
        <v>#DIV/0!</v>
      </c>
      <c r="M17" s="15" t="e">
        <f t="shared" si="4"/>
        <v>#DIV/0!</v>
      </c>
      <c r="N17" s="1"/>
      <c r="O17" s="15" t="e">
        <f t="shared" si="6"/>
        <v>#DIV/0!</v>
      </c>
      <c r="P17" s="15" t="e">
        <f t="shared" si="7"/>
        <v>#DIV/0!</v>
      </c>
      <c r="Q17" s="15" t="e">
        <f t="shared" si="8"/>
        <v>#DIV/0!</v>
      </c>
    </row>
    <row r="18" spans="1:17">
      <c r="A18" s="13"/>
      <c r="B18" s="19" t="s">
        <v>7</v>
      </c>
      <c r="C18" s="15">
        <v>1</v>
      </c>
      <c r="D18" s="16">
        <v>1</v>
      </c>
      <c r="E18" s="16">
        <v>1</v>
      </c>
      <c r="F18" s="17">
        <f t="shared" si="12"/>
        <v>674.6</v>
      </c>
      <c r="G18" s="17"/>
      <c r="H18" s="17">
        <v>674.6</v>
      </c>
      <c r="I18" s="17"/>
      <c r="J18" s="1">
        <f t="shared" si="1"/>
        <v>56216.7</v>
      </c>
      <c r="K18" s="15">
        <f t="shared" si="2"/>
        <v>0</v>
      </c>
      <c r="L18" s="15">
        <f t="shared" si="3"/>
        <v>56216.7</v>
      </c>
      <c r="M18" s="15">
        <f t="shared" si="4"/>
        <v>0</v>
      </c>
      <c r="N18" s="1">
        <f t="shared" si="5"/>
        <v>56216.7</v>
      </c>
      <c r="O18" s="15">
        <f t="shared" si="6"/>
        <v>0</v>
      </c>
      <c r="P18" s="15">
        <f t="shared" si="7"/>
        <v>56216.7</v>
      </c>
      <c r="Q18" s="15">
        <f t="shared" si="8"/>
        <v>0</v>
      </c>
    </row>
    <row r="19" spans="1:17">
      <c r="A19" s="13"/>
      <c r="B19" s="19" t="s">
        <v>35</v>
      </c>
      <c r="C19" s="15">
        <v>3</v>
      </c>
      <c r="D19" s="16">
        <v>3</v>
      </c>
      <c r="E19" s="16">
        <v>3</v>
      </c>
      <c r="F19" s="17">
        <f t="shared" si="12"/>
        <v>1540.7</v>
      </c>
      <c r="G19" s="17"/>
      <c r="H19" s="17">
        <v>1540.7</v>
      </c>
      <c r="I19" s="17"/>
      <c r="J19" s="1">
        <f t="shared" si="1"/>
        <v>42797.2</v>
      </c>
      <c r="K19" s="15">
        <f t="shared" si="2"/>
        <v>0</v>
      </c>
      <c r="L19" s="15">
        <f t="shared" si="3"/>
        <v>42797.2</v>
      </c>
      <c r="M19" s="15">
        <f t="shared" si="4"/>
        <v>0</v>
      </c>
      <c r="N19" s="1">
        <f t="shared" si="5"/>
        <v>42797.2</v>
      </c>
      <c r="O19" s="15">
        <f t="shared" si="6"/>
        <v>0</v>
      </c>
      <c r="P19" s="15">
        <f t="shared" si="7"/>
        <v>42797.2</v>
      </c>
      <c r="Q19" s="15">
        <f t="shared" si="8"/>
        <v>0</v>
      </c>
    </row>
    <row r="20" spans="1:17">
      <c r="A20" s="13"/>
      <c r="B20" s="19" t="s">
        <v>36</v>
      </c>
      <c r="C20" s="15">
        <v>1</v>
      </c>
      <c r="D20" s="16">
        <v>1</v>
      </c>
      <c r="E20" s="16">
        <v>1</v>
      </c>
      <c r="F20" s="17">
        <f t="shared" si="12"/>
        <v>466.8</v>
      </c>
      <c r="G20" s="17"/>
      <c r="H20" s="17">
        <v>466.8</v>
      </c>
      <c r="I20" s="17"/>
      <c r="J20" s="1">
        <f t="shared" si="1"/>
        <v>38900</v>
      </c>
      <c r="K20" s="15">
        <f t="shared" si="2"/>
        <v>0</v>
      </c>
      <c r="L20" s="15">
        <f t="shared" si="3"/>
        <v>38900</v>
      </c>
      <c r="M20" s="15">
        <f t="shared" si="4"/>
        <v>0</v>
      </c>
      <c r="N20" s="1">
        <f t="shared" si="5"/>
        <v>38900</v>
      </c>
      <c r="O20" s="15">
        <f t="shared" si="6"/>
        <v>0</v>
      </c>
      <c r="P20" s="15">
        <f t="shared" si="7"/>
        <v>38900</v>
      </c>
      <c r="Q20" s="15">
        <f t="shared" si="8"/>
        <v>0</v>
      </c>
    </row>
    <row r="21" spans="1:17">
      <c r="A21" s="13"/>
      <c r="B21" s="19" t="s">
        <v>23</v>
      </c>
      <c r="C21" s="15">
        <v>21</v>
      </c>
      <c r="D21" s="16">
        <v>20</v>
      </c>
      <c r="E21" s="16">
        <v>19</v>
      </c>
      <c r="F21" s="17">
        <f t="shared" si="12"/>
        <v>5250</v>
      </c>
      <c r="G21" s="17"/>
      <c r="H21" s="17">
        <v>5250</v>
      </c>
      <c r="I21" s="17"/>
      <c r="J21" s="1">
        <f t="shared" si="1"/>
        <v>23026.3</v>
      </c>
      <c r="K21" s="15">
        <f t="shared" si="2"/>
        <v>0</v>
      </c>
      <c r="L21" s="15">
        <f t="shared" si="3"/>
        <v>23026.3</v>
      </c>
      <c r="M21" s="15">
        <f t="shared" si="4"/>
        <v>0</v>
      </c>
      <c r="N21" s="1">
        <f t="shared" si="5"/>
        <v>21875</v>
      </c>
      <c r="O21" s="15">
        <f t="shared" si="6"/>
        <v>0</v>
      </c>
      <c r="P21" s="15">
        <f t="shared" si="7"/>
        <v>21875</v>
      </c>
      <c r="Q21" s="15">
        <f t="shared" si="8"/>
        <v>0</v>
      </c>
    </row>
    <row r="22" spans="1:17">
      <c r="A22" s="13"/>
      <c r="B22" s="19" t="s">
        <v>8</v>
      </c>
      <c r="C22" s="26">
        <v>18</v>
      </c>
      <c r="D22" s="16">
        <v>18</v>
      </c>
      <c r="E22" s="16">
        <v>18</v>
      </c>
      <c r="F22" s="17">
        <f t="shared" si="12"/>
        <v>3745.6</v>
      </c>
      <c r="G22" s="17"/>
      <c r="H22" s="17">
        <v>3745.6</v>
      </c>
      <c r="I22" s="17"/>
      <c r="J22" s="1">
        <f t="shared" si="1"/>
        <v>17340.7</v>
      </c>
      <c r="K22" s="15">
        <f t="shared" si="2"/>
        <v>0</v>
      </c>
      <c r="L22" s="15">
        <f t="shared" si="3"/>
        <v>17340.7</v>
      </c>
      <c r="M22" s="15">
        <f t="shared" si="4"/>
        <v>0</v>
      </c>
      <c r="N22" s="1">
        <f t="shared" si="5"/>
        <v>17340.7</v>
      </c>
      <c r="O22" s="15">
        <f t="shared" si="6"/>
        <v>0</v>
      </c>
      <c r="P22" s="15">
        <f t="shared" si="7"/>
        <v>17340.7</v>
      </c>
      <c r="Q22" s="15">
        <f t="shared" si="8"/>
        <v>0</v>
      </c>
    </row>
    <row r="23" spans="1:17">
      <c r="A23" s="13"/>
      <c r="B23" s="36" t="s">
        <v>18</v>
      </c>
      <c r="C23" s="37">
        <f>SUM(C25:C30)</f>
        <v>148.5</v>
      </c>
      <c r="D23" s="37">
        <f t="shared" ref="D23:I23" si="13">SUM(D25:D30)</f>
        <v>151</v>
      </c>
      <c r="E23" s="37">
        <f t="shared" si="13"/>
        <v>149</v>
      </c>
      <c r="F23" s="37">
        <f>H23+I23</f>
        <v>45853</v>
      </c>
      <c r="G23" s="37">
        <f t="shared" si="13"/>
        <v>0</v>
      </c>
      <c r="H23" s="37">
        <f t="shared" si="13"/>
        <v>43582.2</v>
      </c>
      <c r="I23" s="37">
        <f t="shared" si="13"/>
        <v>2270.8000000000002</v>
      </c>
      <c r="J23" s="38">
        <f t="shared" si="1"/>
        <v>25644.799999999999</v>
      </c>
      <c r="K23" s="37">
        <f t="shared" si="2"/>
        <v>0</v>
      </c>
      <c r="L23" s="37">
        <f t="shared" si="3"/>
        <v>24374.799999999999</v>
      </c>
      <c r="M23" s="37">
        <f t="shared" si="4"/>
        <v>1270</v>
      </c>
      <c r="N23" s="38">
        <f t="shared" si="5"/>
        <v>25305.200000000001</v>
      </c>
      <c r="O23" s="37">
        <f t="shared" si="6"/>
        <v>0</v>
      </c>
      <c r="P23" s="37">
        <f t="shared" si="7"/>
        <v>24052</v>
      </c>
      <c r="Q23" s="37">
        <f t="shared" si="8"/>
        <v>1253.2</v>
      </c>
    </row>
    <row r="24" spans="1:17" hidden="1">
      <c r="A24" s="13"/>
      <c r="B24" s="18" t="s">
        <v>6</v>
      </c>
      <c r="C24" s="15"/>
      <c r="D24" s="16"/>
      <c r="E24" s="16"/>
      <c r="F24" s="15">
        <f t="shared" ref="F24:F30" si="14">H24+I24</f>
        <v>0</v>
      </c>
      <c r="G24" s="27"/>
      <c r="H24" s="17"/>
      <c r="I24" s="17"/>
      <c r="J24" s="1"/>
      <c r="K24" s="15" t="e">
        <f t="shared" si="2"/>
        <v>#DIV/0!</v>
      </c>
      <c r="L24" s="15" t="e">
        <f t="shared" si="3"/>
        <v>#DIV/0!</v>
      </c>
      <c r="M24" s="15" t="e">
        <f t="shared" si="4"/>
        <v>#DIV/0!</v>
      </c>
      <c r="N24" s="1"/>
      <c r="O24" s="15" t="e">
        <f t="shared" si="6"/>
        <v>#DIV/0!</v>
      </c>
      <c r="P24" s="15" t="e">
        <f t="shared" si="7"/>
        <v>#DIV/0!</v>
      </c>
      <c r="Q24" s="15" t="e">
        <f t="shared" si="8"/>
        <v>#DIV/0!</v>
      </c>
    </row>
    <row r="25" spans="1:17">
      <c r="A25" s="13"/>
      <c r="B25" s="19" t="s">
        <v>7</v>
      </c>
      <c r="C25" s="15">
        <v>1</v>
      </c>
      <c r="D25" s="16">
        <v>1</v>
      </c>
      <c r="E25" s="16">
        <v>1</v>
      </c>
      <c r="F25" s="17">
        <f>H25+I25+G25</f>
        <v>875</v>
      </c>
      <c r="G25" s="17"/>
      <c r="H25" s="17">
        <v>635.9</v>
      </c>
      <c r="I25" s="17">
        <v>239.1</v>
      </c>
      <c r="J25" s="1">
        <f>K25+L25+M25</f>
        <v>72916.7</v>
      </c>
      <c r="K25" s="15">
        <f t="shared" si="2"/>
        <v>0</v>
      </c>
      <c r="L25" s="15">
        <f t="shared" si="3"/>
        <v>52991.7</v>
      </c>
      <c r="M25" s="15">
        <f t="shared" si="4"/>
        <v>19925</v>
      </c>
      <c r="N25" s="1">
        <f t="shared" si="5"/>
        <v>72916.7</v>
      </c>
      <c r="O25" s="15">
        <f t="shared" si="6"/>
        <v>0</v>
      </c>
      <c r="P25" s="15">
        <f t="shared" si="7"/>
        <v>52991.7</v>
      </c>
      <c r="Q25" s="15">
        <f t="shared" si="8"/>
        <v>19925</v>
      </c>
    </row>
    <row r="26" spans="1:17">
      <c r="A26" s="13"/>
      <c r="B26" s="19" t="s">
        <v>35</v>
      </c>
      <c r="C26" s="15">
        <v>4</v>
      </c>
      <c r="D26" s="16">
        <v>4</v>
      </c>
      <c r="E26" s="16">
        <v>4</v>
      </c>
      <c r="F26" s="17">
        <f t="shared" ref="F26:F29" si="15">H26+I26+G26</f>
        <v>2917.6</v>
      </c>
      <c r="G26" s="17"/>
      <c r="H26" s="17">
        <v>2340.5</v>
      </c>
      <c r="I26" s="17">
        <v>577.1</v>
      </c>
      <c r="J26" s="1">
        <f t="shared" si="1"/>
        <v>60783.3</v>
      </c>
      <c r="K26" s="15">
        <f t="shared" si="2"/>
        <v>0</v>
      </c>
      <c r="L26" s="15">
        <f t="shared" si="3"/>
        <v>48760.4</v>
      </c>
      <c r="M26" s="15">
        <f t="shared" si="4"/>
        <v>12022.9</v>
      </c>
      <c r="N26" s="1">
        <f t="shared" si="5"/>
        <v>60783.3</v>
      </c>
      <c r="O26" s="15">
        <f t="shared" si="6"/>
        <v>0</v>
      </c>
      <c r="P26" s="15">
        <f t="shared" si="7"/>
        <v>48760.4</v>
      </c>
      <c r="Q26" s="15">
        <f t="shared" si="8"/>
        <v>12022.9</v>
      </c>
    </row>
    <row r="27" spans="1:17">
      <c r="A27" s="13"/>
      <c r="B27" s="19" t="s">
        <v>36</v>
      </c>
      <c r="C27" s="15">
        <v>1</v>
      </c>
      <c r="D27" s="16">
        <v>1</v>
      </c>
      <c r="E27" s="16">
        <v>1</v>
      </c>
      <c r="F27" s="17">
        <f t="shared" si="15"/>
        <v>695.3</v>
      </c>
      <c r="G27" s="17"/>
      <c r="H27" s="17">
        <v>457.8</v>
      </c>
      <c r="I27" s="17">
        <v>237.5</v>
      </c>
      <c r="J27" s="1">
        <f t="shared" si="1"/>
        <v>57941.7</v>
      </c>
      <c r="K27" s="15">
        <f t="shared" si="2"/>
        <v>0</v>
      </c>
      <c r="L27" s="15">
        <f t="shared" si="3"/>
        <v>38150</v>
      </c>
      <c r="M27" s="15">
        <f t="shared" si="4"/>
        <v>19791.7</v>
      </c>
      <c r="N27" s="1">
        <f t="shared" si="5"/>
        <v>57941.7</v>
      </c>
      <c r="O27" s="15">
        <f t="shared" si="6"/>
        <v>0</v>
      </c>
      <c r="P27" s="15">
        <f t="shared" si="7"/>
        <v>38150</v>
      </c>
      <c r="Q27" s="15">
        <f t="shared" si="8"/>
        <v>19791.7</v>
      </c>
    </row>
    <row r="28" spans="1:17">
      <c r="A28" s="13"/>
      <c r="B28" s="19" t="s">
        <v>23</v>
      </c>
      <c r="C28" s="15">
        <v>62</v>
      </c>
      <c r="D28" s="16">
        <v>62</v>
      </c>
      <c r="E28" s="16">
        <v>62</v>
      </c>
      <c r="F28" s="17">
        <f t="shared" si="15"/>
        <v>15343.7</v>
      </c>
      <c r="G28" s="17"/>
      <c r="H28" s="17">
        <v>14391.6</v>
      </c>
      <c r="I28" s="17">
        <v>952.1</v>
      </c>
      <c r="J28" s="1">
        <f t="shared" si="1"/>
        <v>20623.2</v>
      </c>
      <c r="K28" s="15">
        <f t="shared" si="2"/>
        <v>0</v>
      </c>
      <c r="L28" s="15">
        <f t="shared" si="3"/>
        <v>19343.5</v>
      </c>
      <c r="M28" s="15">
        <f t="shared" si="4"/>
        <v>1279.7</v>
      </c>
      <c r="N28" s="1">
        <f t="shared" si="5"/>
        <v>20623.2</v>
      </c>
      <c r="O28" s="15">
        <f t="shared" si="6"/>
        <v>0</v>
      </c>
      <c r="P28" s="15">
        <f t="shared" si="7"/>
        <v>19343.5</v>
      </c>
      <c r="Q28" s="15">
        <f t="shared" si="8"/>
        <v>1279.7</v>
      </c>
    </row>
    <row r="29" spans="1:17">
      <c r="A29" s="13"/>
      <c r="B29" s="19" t="s">
        <v>8</v>
      </c>
      <c r="C29" s="15">
        <v>30.5</v>
      </c>
      <c r="D29" s="16">
        <v>33</v>
      </c>
      <c r="E29" s="16">
        <v>31</v>
      </c>
      <c r="F29" s="17">
        <f t="shared" si="15"/>
        <v>6626.9</v>
      </c>
      <c r="G29" s="17"/>
      <c r="H29" s="17">
        <v>6626.9</v>
      </c>
      <c r="I29" s="17"/>
      <c r="J29" s="1">
        <f t="shared" si="1"/>
        <v>17814.2</v>
      </c>
      <c r="K29" s="15">
        <f t="shared" si="2"/>
        <v>0</v>
      </c>
      <c r="L29" s="15">
        <f t="shared" si="3"/>
        <v>17814.2</v>
      </c>
      <c r="M29" s="15">
        <f t="shared" si="4"/>
        <v>0</v>
      </c>
      <c r="N29" s="1">
        <f t="shared" si="5"/>
        <v>16734.599999999999</v>
      </c>
      <c r="O29" s="15">
        <f t="shared" si="6"/>
        <v>0</v>
      </c>
      <c r="P29" s="15">
        <f t="shared" si="7"/>
        <v>16734.599999999999</v>
      </c>
      <c r="Q29" s="15">
        <f t="shared" si="8"/>
        <v>0</v>
      </c>
    </row>
    <row r="30" spans="1:17">
      <c r="A30" s="13"/>
      <c r="B30" s="19" t="s">
        <v>25</v>
      </c>
      <c r="C30" s="15">
        <v>50</v>
      </c>
      <c r="D30" s="16">
        <v>50</v>
      </c>
      <c r="E30" s="16">
        <v>50</v>
      </c>
      <c r="F30" s="17">
        <f t="shared" si="14"/>
        <v>19394.5</v>
      </c>
      <c r="G30" s="17"/>
      <c r="H30" s="28">
        <v>19129.5</v>
      </c>
      <c r="I30" s="28">
        <v>265</v>
      </c>
      <c r="J30" s="1">
        <f t="shared" si="1"/>
        <v>32324.2</v>
      </c>
      <c r="K30" s="15">
        <f t="shared" si="2"/>
        <v>0</v>
      </c>
      <c r="L30" s="15">
        <f t="shared" si="3"/>
        <v>31882.5</v>
      </c>
      <c r="M30" s="15">
        <f t="shared" si="4"/>
        <v>441.7</v>
      </c>
      <c r="N30" s="1">
        <f t="shared" si="5"/>
        <v>32324.2</v>
      </c>
      <c r="O30" s="15">
        <f t="shared" si="6"/>
        <v>0</v>
      </c>
      <c r="P30" s="15">
        <f t="shared" si="7"/>
        <v>31882.5</v>
      </c>
      <c r="Q30" s="15">
        <f t="shared" si="8"/>
        <v>441.7</v>
      </c>
    </row>
    <row r="31" spans="1:17">
      <c r="A31" s="13"/>
      <c r="B31" s="36" t="s">
        <v>33</v>
      </c>
      <c r="C31" s="37">
        <f>SUM(C33:C38)</f>
        <v>50</v>
      </c>
      <c r="D31" s="37">
        <f t="shared" ref="D31:F31" si="16">SUM(D33:D38)</f>
        <v>45</v>
      </c>
      <c r="E31" s="37">
        <f t="shared" si="16"/>
        <v>44</v>
      </c>
      <c r="F31" s="37">
        <f t="shared" si="16"/>
        <v>12771.900000000001</v>
      </c>
      <c r="G31" s="37">
        <f>SUM(G33:G38)</f>
        <v>0</v>
      </c>
      <c r="H31" s="37">
        <f>SUM(H33:H38)</f>
        <v>12771.900000000001</v>
      </c>
      <c r="I31" s="37">
        <f t="shared" ref="I31" si="17">SUM(I33:I38)</f>
        <v>0</v>
      </c>
      <c r="J31" s="38">
        <f t="shared" si="1"/>
        <v>24189.200000000001</v>
      </c>
      <c r="K31" s="37">
        <f t="shared" si="2"/>
        <v>0</v>
      </c>
      <c r="L31" s="37">
        <f t="shared" si="3"/>
        <v>24189.200000000001</v>
      </c>
      <c r="M31" s="37">
        <f t="shared" si="4"/>
        <v>0</v>
      </c>
      <c r="N31" s="38">
        <f t="shared" si="5"/>
        <v>23651.7</v>
      </c>
      <c r="O31" s="37">
        <f t="shared" si="6"/>
        <v>0</v>
      </c>
      <c r="P31" s="37">
        <f t="shared" si="7"/>
        <v>23651.7</v>
      </c>
      <c r="Q31" s="37">
        <f t="shared" si="8"/>
        <v>0</v>
      </c>
    </row>
    <row r="32" spans="1:17" hidden="1">
      <c r="A32" s="13"/>
      <c r="B32" s="18" t="s">
        <v>6</v>
      </c>
      <c r="C32" s="27"/>
      <c r="D32" s="27"/>
      <c r="E32" s="27"/>
      <c r="F32" s="27"/>
      <c r="G32" s="27"/>
      <c r="H32" s="27"/>
      <c r="I32" s="27"/>
      <c r="J32" s="1"/>
      <c r="K32" s="15" t="e">
        <f t="shared" si="2"/>
        <v>#DIV/0!</v>
      </c>
      <c r="L32" s="15" t="e">
        <f t="shared" si="3"/>
        <v>#DIV/0!</v>
      </c>
      <c r="M32" s="15" t="e">
        <f t="shared" si="4"/>
        <v>#DIV/0!</v>
      </c>
      <c r="N32" s="1"/>
      <c r="O32" s="15" t="e">
        <f t="shared" si="6"/>
        <v>#DIV/0!</v>
      </c>
      <c r="P32" s="15" t="e">
        <f t="shared" si="7"/>
        <v>#DIV/0!</v>
      </c>
      <c r="Q32" s="15" t="e">
        <f t="shared" si="8"/>
        <v>#DIV/0!</v>
      </c>
    </row>
    <row r="33" spans="1:17">
      <c r="A33" s="13"/>
      <c r="B33" s="19" t="s">
        <v>7</v>
      </c>
      <c r="C33" s="20">
        <v>1</v>
      </c>
      <c r="D33" s="21">
        <v>1</v>
      </c>
      <c r="E33" s="21">
        <v>1</v>
      </c>
      <c r="F33" s="17">
        <f t="shared" ref="F33:F38" si="18">H33+I33+G33</f>
        <v>572.29999999999995</v>
      </c>
      <c r="G33" s="17"/>
      <c r="H33" s="17">
        <v>572.29999999999995</v>
      </c>
      <c r="I33" s="17"/>
      <c r="J33" s="1">
        <f t="shared" ref="J33:J37" si="19">K33+L33+M33</f>
        <v>47691.7</v>
      </c>
      <c r="K33" s="15">
        <f t="shared" si="2"/>
        <v>0</v>
      </c>
      <c r="L33" s="15">
        <f t="shared" si="3"/>
        <v>47691.7</v>
      </c>
      <c r="M33" s="15">
        <f t="shared" si="4"/>
        <v>0</v>
      </c>
      <c r="N33" s="1">
        <f t="shared" ref="N33:N46" si="20">O33+P33+Q33</f>
        <v>47691.7</v>
      </c>
      <c r="O33" s="15">
        <f t="shared" si="6"/>
        <v>0</v>
      </c>
      <c r="P33" s="15">
        <f t="shared" si="7"/>
        <v>47691.7</v>
      </c>
      <c r="Q33" s="15">
        <f t="shared" si="8"/>
        <v>0</v>
      </c>
    </row>
    <row r="34" spans="1:17">
      <c r="A34" s="13"/>
      <c r="B34" s="19" t="s">
        <v>35</v>
      </c>
      <c r="C34" s="20">
        <v>1</v>
      </c>
      <c r="D34" s="21">
        <v>1</v>
      </c>
      <c r="E34" s="21">
        <v>1</v>
      </c>
      <c r="F34" s="17">
        <f t="shared" si="18"/>
        <v>291.10000000000002</v>
      </c>
      <c r="G34" s="17"/>
      <c r="H34" s="17">
        <v>291.10000000000002</v>
      </c>
      <c r="I34" s="17"/>
      <c r="J34" s="1">
        <f t="shared" si="19"/>
        <v>24258.3</v>
      </c>
      <c r="K34" s="15">
        <f t="shared" si="2"/>
        <v>0</v>
      </c>
      <c r="L34" s="15">
        <f t="shared" si="3"/>
        <v>24258.3</v>
      </c>
      <c r="M34" s="15">
        <f t="shared" si="4"/>
        <v>0</v>
      </c>
      <c r="N34" s="1">
        <f t="shared" si="20"/>
        <v>24258.3</v>
      </c>
      <c r="O34" s="15">
        <f t="shared" si="6"/>
        <v>0</v>
      </c>
      <c r="P34" s="15">
        <f t="shared" si="7"/>
        <v>24258.3</v>
      </c>
      <c r="Q34" s="15">
        <f t="shared" si="8"/>
        <v>0</v>
      </c>
    </row>
    <row r="35" spans="1:17">
      <c r="A35" s="13"/>
      <c r="B35" s="19" t="s">
        <v>36</v>
      </c>
      <c r="C35" s="20">
        <v>1</v>
      </c>
      <c r="D35" s="21">
        <v>1</v>
      </c>
      <c r="E35" s="21">
        <v>1</v>
      </c>
      <c r="F35" s="17">
        <f t="shared" si="18"/>
        <v>416.3</v>
      </c>
      <c r="G35" s="17"/>
      <c r="H35" s="17">
        <v>416.3</v>
      </c>
      <c r="I35" s="17"/>
      <c r="J35" s="1">
        <f t="shared" si="19"/>
        <v>34691.699999999997</v>
      </c>
      <c r="K35" s="15">
        <f t="shared" si="2"/>
        <v>0</v>
      </c>
      <c r="L35" s="15">
        <f t="shared" si="3"/>
        <v>34691.699999999997</v>
      </c>
      <c r="M35" s="15">
        <f t="shared" si="4"/>
        <v>0</v>
      </c>
      <c r="N35" s="1">
        <f t="shared" si="20"/>
        <v>34691.699999999997</v>
      </c>
      <c r="O35" s="15">
        <f t="shared" si="6"/>
        <v>0</v>
      </c>
      <c r="P35" s="15">
        <f t="shared" si="7"/>
        <v>34691.699999999997</v>
      </c>
      <c r="Q35" s="15">
        <f t="shared" si="8"/>
        <v>0</v>
      </c>
    </row>
    <row r="36" spans="1:17">
      <c r="A36" s="13"/>
      <c r="B36" s="19" t="s">
        <v>23</v>
      </c>
      <c r="C36" s="20">
        <v>5</v>
      </c>
      <c r="D36" s="21">
        <v>5</v>
      </c>
      <c r="E36" s="21">
        <v>4</v>
      </c>
      <c r="F36" s="17">
        <f>H36+I36+G36</f>
        <v>1795.3</v>
      </c>
      <c r="G36" s="17"/>
      <c r="H36" s="17">
        <v>1795.3</v>
      </c>
      <c r="I36" s="17"/>
      <c r="J36" s="1">
        <f t="shared" si="19"/>
        <v>37402.1</v>
      </c>
      <c r="K36" s="15">
        <f t="shared" si="2"/>
        <v>0</v>
      </c>
      <c r="L36" s="15">
        <f t="shared" si="3"/>
        <v>37402.1</v>
      </c>
      <c r="M36" s="15">
        <f t="shared" si="4"/>
        <v>0</v>
      </c>
      <c r="N36" s="1">
        <f t="shared" si="20"/>
        <v>29921.7</v>
      </c>
      <c r="O36" s="15">
        <f t="shared" si="6"/>
        <v>0</v>
      </c>
      <c r="P36" s="15">
        <f t="shared" si="7"/>
        <v>29921.7</v>
      </c>
      <c r="Q36" s="15">
        <f t="shared" si="8"/>
        <v>0</v>
      </c>
    </row>
    <row r="37" spans="1:17">
      <c r="A37" s="13"/>
      <c r="B37" s="19" t="s">
        <v>8</v>
      </c>
      <c r="C37" s="20">
        <v>11</v>
      </c>
      <c r="D37" s="21">
        <v>9</v>
      </c>
      <c r="E37" s="21">
        <v>9</v>
      </c>
      <c r="F37" s="17">
        <f t="shared" si="18"/>
        <v>1744.8</v>
      </c>
      <c r="G37" s="17"/>
      <c r="H37" s="17">
        <v>1744.8</v>
      </c>
      <c r="I37" s="17"/>
      <c r="J37" s="1">
        <f t="shared" si="19"/>
        <v>16155.6</v>
      </c>
      <c r="K37" s="15">
        <f t="shared" si="2"/>
        <v>0</v>
      </c>
      <c r="L37" s="15">
        <f t="shared" si="3"/>
        <v>16155.6</v>
      </c>
      <c r="M37" s="15">
        <f t="shared" si="4"/>
        <v>0</v>
      </c>
      <c r="N37" s="1">
        <f t="shared" si="20"/>
        <v>16155.6</v>
      </c>
      <c r="O37" s="15">
        <f t="shared" si="6"/>
        <v>0</v>
      </c>
      <c r="P37" s="15">
        <f t="shared" si="7"/>
        <v>16155.6</v>
      </c>
      <c r="Q37" s="15">
        <f t="shared" si="8"/>
        <v>0</v>
      </c>
    </row>
    <row r="38" spans="1:17">
      <c r="A38" s="13"/>
      <c r="B38" s="19" t="s">
        <v>21</v>
      </c>
      <c r="C38" s="29">
        <v>31</v>
      </c>
      <c r="D38" s="30">
        <v>28</v>
      </c>
      <c r="E38" s="30">
        <v>28</v>
      </c>
      <c r="F38" s="17">
        <f t="shared" si="18"/>
        <v>7952.1</v>
      </c>
      <c r="G38" s="17"/>
      <c r="H38" s="17">
        <v>7952.1</v>
      </c>
      <c r="I38" s="17"/>
      <c r="J38" s="1">
        <f>K38+L38+M38</f>
        <v>23667</v>
      </c>
      <c r="K38" s="15">
        <f t="shared" si="2"/>
        <v>0</v>
      </c>
      <c r="L38" s="15">
        <f t="shared" si="3"/>
        <v>23667</v>
      </c>
      <c r="M38" s="15">
        <f t="shared" si="4"/>
        <v>0</v>
      </c>
      <c r="N38" s="1">
        <f t="shared" si="20"/>
        <v>23667</v>
      </c>
      <c r="O38" s="15">
        <f t="shared" si="6"/>
        <v>0</v>
      </c>
      <c r="P38" s="15">
        <f t="shared" si="7"/>
        <v>23667</v>
      </c>
      <c r="Q38" s="15">
        <f t="shared" si="8"/>
        <v>0</v>
      </c>
    </row>
    <row r="39" spans="1:17">
      <c r="A39" s="13"/>
      <c r="B39" s="36" t="s">
        <v>34</v>
      </c>
      <c r="C39" s="37">
        <f>SUM(C40:C46)</f>
        <v>496</v>
      </c>
      <c r="D39" s="37">
        <f>SUM(D40:D46)</f>
        <v>396</v>
      </c>
      <c r="E39" s="37">
        <f>SUM(E40:E46)</f>
        <v>396</v>
      </c>
      <c r="F39" s="37">
        <f>SUM(F40:F46)</f>
        <v>105402.80000000002</v>
      </c>
      <c r="G39" s="37">
        <f t="shared" ref="G39" si="21">SUM(G41:G46)</f>
        <v>0</v>
      </c>
      <c r="H39" s="37">
        <f>SUM(H40:H46)</f>
        <v>96990.700000000012</v>
      </c>
      <c r="I39" s="37">
        <f>SUM(I40:I46)</f>
        <v>8412.1</v>
      </c>
      <c r="J39" s="38">
        <f t="shared" ref="J39:J46" si="22">K39+L39+M39</f>
        <v>22180.7</v>
      </c>
      <c r="K39" s="37">
        <f t="shared" si="2"/>
        <v>0</v>
      </c>
      <c r="L39" s="37">
        <f t="shared" si="3"/>
        <v>20410.5</v>
      </c>
      <c r="M39" s="37">
        <f t="shared" si="4"/>
        <v>1770.2</v>
      </c>
      <c r="N39" s="38">
        <f t="shared" si="20"/>
        <v>22180.7</v>
      </c>
      <c r="O39" s="37">
        <f t="shared" si="6"/>
        <v>0</v>
      </c>
      <c r="P39" s="37">
        <f t="shared" si="7"/>
        <v>20410.5</v>
      </c>
      <c r="Q39" s="37">
        <f t="shared" si="8"/>
        <v>1770.2</v>
      </c>
    </row>
    <row r="40" spans="1:17">
      <c r="A40" s="13"/>
      <c r="B40" s="19" t="s">
        <v>7</v>
      </c>
      <c r="C40" s="17">
        <v>1</v>
      </c>
      <c r="D40" s="17">
        <v>1</v>
      </c>
      <c r="E40" s="16">
        <v>1</v>
      </c>
      <c r="F40" s="17">
        <f t="shared" ref="F40:F46" si="23">H40+I40+G40</f>
        <v>1012.1999999999999</v>
      </c>
      <c r="G40" s="17"/>
      <c r="H40" s="31">
        <v>990.3</v>
      </c>
      <c r="I40" s="31">
        <v>21.9</v>
      </c>
      <c r="J40" s="1">
        <f t="shared" si="22"/>
        <v>84350</v>
      </c>
      <c r="K40" s="15">
        <f t="shared" si="2"/>
        <v>0</v>
      </c>
      <c r="L40" s="15">
        <f t="shared" si="3"/>
        <v>82525</v>
      </c>
      <c r="M40" s="15">
        <f t="shared" si="4"/>
        <v>1825</v>
      </c>
      <c r="N40" s="1">
        <f t="shared" si="20"/>
        <v>84350</v>
      </c>
      <c r="O40" s="15">
        <f t="shared" si="6"/>
        <v>0</v>
      </c>
      <c r="P40" s="15">
        <f t="shared" si="7"/>
        <v>82525</v>
      </c>
      <c r="Q40" s="15">
        <f t="shared" si="8"/>
        <v>1825</v>
      </c>
    </row>
    <row r="41" spans="1:17">
      <c r="A41" s="13"/>
      <c r="B41" s="19" t="s">
        <v>35</v>
      </c>
      <c r="C41" s="17">
        <v>2</v>
      </c>
      <c r="D41" s="17">
        <v>1</v>
      </c>
      <c r="E41" s="16">
        <v>1</v>
      </c>
      <c r="F41" s="17">
        <f t="shared" si="23"/>
        <v>725.19999999999993</v>
      </c>
      <c r="G41" s="17"/>
      <c r="H41" s="31">
        <v>706.9</v>
      </c>
      <c r="I41" s="31">
        <v>18.3</v>
      </c>
      <c r="J41" s="1">
        <f t="shared" si="22"/>
        <v>60433.3</v>
      </c>
      <c r="K41" s="15">
        <f t="shared" si="2"/>
        <v>0</v>
      </c>
      <c r="L41" s="15">
        <f t="shared" si="3"/>
        <v>58908.3</v>
      </c>
      <c r="M41" s="15">
        <f t="shared" si="4"/>
        <v>1525</v>
      </c>
      <c r="N41" s="1">
        <f t="shared" si="20"/>
        <v>60433.3</v>
      </c>
      <c r="O41" s="15">
        <f t="shared" si="6"/>
        <v>0</v>
      </c>
      <c r="P41" s="15">
        <f t="shared" si="7"/>
        <v>58908.3</v>
      </c>
      <c r="Q41" s="15">
        <f t="shared" si="8"/>
        <v>1525</v>
      </c>
    </row>
    <row r="42" spans="1:17">
      <c r="A42" s="13"/>
      <c r="B42" s="19" t="s">
        <v>36</v>
      </c>
      <c r="C42" s="17">
        <v>1</v>
      </c>
      <c r="D42" s="17">
        <v>1</v>
      </c>
      <c r="E42" s="16">
        <v>1</v>
      </c>
      <c r="F42" s="17">
        <f t="shared" si="23"/>
        <v>629.1</v>
      </c>
      <c r="G42" s="17"/>
      <c r="H42" s="32">
        <v>596.4</v>
      </c>
      <c r="I42" s="32">
        <v>32.700000000000003</v>
      </c>
      <c r="J42" s="1">
        <f t="shared" si="22"/>
        <v>52425</v>
      </c>
      <c r="K42" s="15">
        <f t="shared" si="2"/>
        <v>0</v>
      </c>
      <c r="L42" s="15">
        <f t="shared" si="3"/>
        <v>49700</v>
      </c>
      <c r="M42" s="15">
        <f t="shared" si="4"/>
        <v>2725</v>
      </c>
      <c r="N42" s="1">
        <f t="shared" si="20"/>
        <v>52425</v>
      </c>
      <c r="O42" s="15">
        <f t="shared" si="6"/>
        <v>0</v>
      </c>
      <c r="P42" s="15">
        <f t="shared" si="7"/>
        <v>49700</v>
      </c>
      <c r="Q42" s="15">
        <f t="shared" si="8"/>
        <v>2725</v>
      </c>
    </row>
    <row r="43" spans="1:17">
      <c r="A43" s="13"/>
      <c r="B43" s="19" t="s">
        <v>23</v>
      </c>
      <c r="C43" s="17">
        <v>21</v>
      </c>
      <c r="D43" s="17">
        <v>19</v>
      </c>
      <c r="E43" s="16">
        <v>19</v>
      </c>
      <c r="F43" s="17">
        <f t="shared" si="23"/>
        <v>8140.7</v>
      </c>
      <c r="G43" s="17"/>
      <c r="H43" s="31">
        <v>7772.3</v>
      </c>
      <c r="I43" s="31">
        <v>368.4</v>
      </c>
      <c r="J43" s="1">
        <f t="shared" si="22"/>
        <v>35704.800000000003</v>
      </c>
      <c r="K43" s="15">
        <f t="shared" si="2"/>
        <v>0</v>
      </c>
      <c r="L43" s="15">
        <f t="shared" si="3"/>
        <v>34089</v>
      </c>
      <c r="M43" s="15">
        <f t="shared" si="4"/>
        <v>1615.8</v>
      </c>
      <c r="N43" s="1">
        <f t="shared" si="20"/>
        <v>35704.800000000003</v>
      </c>
      <c r="O43" s="15">
        <f t="shared" si="6"/>
        <v>0</v>
      </c>
      <c r="P43" s="15">
        <f t="shared" si="7"/>
        <v>34089</v>
      </c>
      <c r="Q43" s="15">
        <f t="shared" si="8"/>
        <v>1615.8</v>
      </c>
    </row>
    <row r="44" spans="1:17">
      <c r="A44" s="13"/>
      <c r="B44" s="19" t="s">
        <v>8</v>
      </c>
      <c r="C44" s="17">
        <v>62</v>
      </c>
      <c r="D44" s="17">
        <v>60</v>
      </c>
      <c r="E44" s="16">
        <v>60</v>
      </c>
      <c r="F44" s="17">
        <f t="shared" si="23"/>
        <v>16673.2</v>
      </c>
      <c r="G44" s="17"/>
      <c r="H44" s="31">
        <v>15397.5</v>
      </c>
      <c r="I44" s="31">
        <v>1275.7</v>
      </c>
      <c r="J44" s="1">
        <f t="shared" si="22"/>
        <v>23157.200000000001</v>
      </c>
      <c r="K44" s="33">
        <f t="shared" si="2"/>
        <v>0</v>
      </c>
      <c r="L44" s="33">
        <f t="shared" si="3"/>
        <v>21385.4</v>
      </c>
      <c r="M44" s="33">
        <f t="shared" si="4"/>
        <v>1771.8</v>
      </c>
      <c r="N44" s="1">
        <f t="shared" si="20"/>
        <v>23157.200000000001</v>
      </c>
      <c r="O44" s="33">
        <f t="shared" si="6"/>
        <v>0</v>
      </c>
      <c r="P44" s="33">
        <f t="shared" si="7"/>
        <v>21385.4</v>
      </c>
      <c r="Q44" s="33">
        <f t="shared" si="8"/>
        <v>1771.8</v>
      </c>
    </row>
    <row r="45" spans="1:17">
      <c r="A45" s="13"/>
      <c r="B45" s="19" t="s">
        <v>21</v>
      </c>
      <c r="C45" s="17">
        <v>392</v>
      </c>
      <c r="D45" s="17">
        <v>297</v>
      </c>
      <c r="E45" s="16">
        <v>297</v>
      </c>
      <c r="F45" s="17">
        <f t="shared" si="23"/>
        <v>74414.400000000009</v>
      </c>
      <c r="G45" s="17"/>
      <c r="H45" s="34">
        <v>71527.3</v>
      </c>
      <c r="I45" s="31">
        <v>2887.1</v>
      </c>
      <c r="J45" s="1">
        <f t="shared" si="22"/>
        <v>20879.5</v>
      </c>
      <c r="K45" s="15">
        <f t="shared" si="2"/>
        <v>0</v>
      </c>
      <c r="L45" s="15">
        <f t="shared" si="3"/>
        <v>20069.400000000001</v>
      </c>
      <c r="M45" s="15">
        <f t="shared" si="4"/>
        <v>810.1</v>
      </c>
      <c r="N45" s="1">
        <f t="shared" si="20"/>
        <v>20879.5</v>
      </c>
      <c r="O45" s="15">
        <f t="shared" si="6"/>
        <v>0</v>
      </c>
      <c r="P45" s="15">
        <f t="shared" si="7"/>
        <v>20069.400000000001</v>
      </c>
      <c r="Q45" s="15">
        <f t="shared" si="8"/>
        <v>810.1</v>
      </c>
    </row>
    <row r="46" spans="1:17">
      <c r="A46" s="13"/>
      <c r="B46" s="19" t="s">
        <v>22</v>
      </c>
      <c r="C46" s="17">
        <v>17</v>
      </c>
      <c r="D46" s="17">
        <v>17</v>
      </c>
      <c r="E46" s="16">
        <v>17</v>
      </c>
      <c r="F46" s="17">
        <f t="shared" si="23"/>
        <v>3808</v>
      </c>
      <c r="G46" s="17"/>
      <c r="H46" s="35"/>
      <c r="I46" s="41">
        <v>3808</v>
      </c>
      <c r="J46" s="1">
        <f t="shared" si="22"/>
        <v>18666.7</v>
      </c>
      <c r="K46" s="15">
        <f t="shared" si="2"/>
        <v>0</v>
      </c>
      <c r="L46" s="15">
        <f t="shared" si="3"/>
        <v>0</v>
      </c>
      <c r="M46" s="15">
        <f t="shared" si="4"/>
        <v>18666.7</v>
      </c>
      <c r="N46" s="1">
        <f t="shared" si="20"/>
        <v>18666.7</v>
      </c>
      <c r="O46" s="15">
        <f t="shared" si="6"/>
        <v>0</v>
      </c>
      <c r="P46" s="15">
        <f t="shared" si="7"/>
        <v>0</v>
      </c>
      <c r="Q46" s="15">
        <f t="shared" si="8"/>
        <v>18666.7</v>
      </c>
    </row>
  </sheetData>
  <autoFilter ref="A5:Q46"/>
  <mergeCells count="10">
    <mergeCell ref="A2:Q2"/>
    <mergeCell ref="A3:A5"/>
    <mergeCell ref="B3:B5"/>
    <mergeCell ref="C3:C5"/>
    <mergeCell ref="D3:D5"/>
    <mergeCell ref="E3:E5"/>
    <mergeCell ref="F3:I4"/>
    <mergeCell ref="J3:Q3"/>
    <mergeCell ref="J4:M4"/>
    <mergeCell ref="N4:Q4"/>
  </mergeCells>
  <pageMargins left="0.11811023622047245" right="0.11811023622047245" top="0.74803149606299213" bottom="0.74803149606299213" header="0.31496062992125984" footer="0.31496062992125984"/>
  <pageSetup paperSize="9"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декабрь</vt:lpstr>
      <vt:lpstr>январь-декабрь</vt:lpstr>
      <vt:lpstr>декабрь!Заголовки_для_печати</vt:lpstr>
      <vt:lpstr>'январь-декабрь'!Заголовки_для_печати</vt:lpstr>
      <vt:lpstr>декабрь!Область_печати</vt:lpstr>
      <vt:lpstr>'январь-декабрь'!Область_печати</vt:lpstr>
    </vt:vector>
  </TitlesOfParts>
  <Company>ФУМ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Анисимова Лена</dc:creator>
  <cp:lastModifiedBy>ПРАВО</cp:lastModifiedBy>
  <cp:lastPrinted>2016-10-04T10:58:43Z</cp:lastPrinted>
  <dcterms:created xsi:type="dcterms:W3CDTF">2009-07-03T12:44:11Z</dcterms:created>
  <dcterms:modified xsi:type="dcterms:W3CDTF">2022-09-30T10:07:10Z</dcterms:modified>
</cp:coreProperties>
</file>