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60" activeTab="1"/>
  </bookViews>
  <sheets>
    <sheet name="декабрь" sheetId="19" r:id="rId1"/>
    <sheet name="январь-декабрь" sheetId="20" r:id="rId2"/>
    <sheet name="Лист1" sheetId="21" r:id="rId3"/>
  </sheets>
  <externalReferences>
    <externalReference r:id="rId4"/>
  </externalReferences>
  <definedNames>
    <definedName name="_xlnm._FilterDatabase" localSheetId="0" hidden="1">декабрь!$A$5:$Q$37</definedName>
    <definedName name="_xlnm._FilterDatabase" localSheetId="1" hidden="1">'январь-декабрь'!$A$5:$Q$37</definedName>
    <definedName name="_xlnm.Print_Titles" localSheetId="0">декабрь!$3:$6</definedName>
    <definedName name="_xlnm.Print_Titles" localSheetId="1">'январь-декабрь'!$3:$6</definedName>
    <definedName name="_xlnm.Print_Area" localSheetId="0">декабрь!$A$1:$Q$37</definedName>
    <definedName name="_xlnm.Print_Area" localSheetId="1">'январь-декабрь'!$A$1:$Q$37</definedName>
  </definedNames>
  <calcPr calcId="125725"/>
</workbook>
</file>

<file path=xl/calcChain.xml><?xml version="1.0" encoding="utf-8"?>
<calcChain xmlns="http://schemas.openxmlformats.org/spreadsheetml/2006/main">
  <c r="L15" i="20"/>
  <c r="L14"/>
  <c r="L13"/>
  <c r="L12"/>
  <c r="L11"/>
  <c r="L22"/>
  <c r="L21"/>
  <c r="L20"/>
  <c r="L19"/>
  <c r="L18"/>
  <c r="L17"/>
  <c r="L10"/>
  <c r="L29" l="1"/>
  <c r="L28"/>
  <c r="L26"/>
  <c r="L24"/>
  <c r="L25"/>
  <c r="M37"/>
  <c r="M35"/>
  <c r="M34"/>
  <c r="M33"/>
  <c r="M32"/>
  <c r="M31"/>
  <c r="L37"/>
  <c r="L36"/>
  <c r="L35"/>
  <c r="L34"/>
  <c r="L33"/>
  <c r="L32"/>
  <c r="L31"/>
  <c r="O10" l="1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K10"/>
  <c r="M10"/>
  <c r="K11"/>
  <c r="M11"/>
  <c r="K12"/>
  <c r="M12"/>
  <c r="K13"/>
  <c r="M13"/>
  <c r="K14"/>
  <c r="M14"/>
  <c r="K15"/>
  <c r="M15"/>
  <c r="K17"/>
  <c r="M17"/>
  <c r="K18"/>
  <c r="M18"/>
  <c r="K19"/>
  <c r="M19"/>
  <c r="K20"/>
  <c r="M20"/>
  <c r="K21"/>
  <c r="M21"/>
  <c r="K22"/>
  <c r="M22"/>
  <c r="K24"/>
  <c r="M24"/>
  <c r="K25"/>
  <c r="M25"/>
  <c r="K26"/>
  <c r="M26"/>
  <c r="K27"/>
  <c r="L27"/>
  <c r="M27"/>
  <c r="K28"/>
  <c r="M28"/>
  <c r="K29"/>
  <c r="M29"/>
  <c r="K31"/>
  <c r="K32"/>
  <c r="K33"/>
  <c r="K34"/>
  <c r="K35"/>
  <c r="K36"/>
  <c r="M36"/>
  <c r="K37"/>
  <c r="F29" i="19"/>
  <c r="D16" i="21"/>
  <c r="D15" s="1"/>
  <c r="E16"/>
  <c r="E15" s="1"/>
  <c r="C16"/>
  <c r="C15" s="1"/>
  <c r="D11"/>
  <c r="E11"/>
  <c r="E9" s="1"/>
  <c r="C11"/>
  <c r="C9" s="1"/>
  <c r="D17"/>
  <c r="C17"/>
  <c r="E17"/>
  <c r="F7"/>
  <c r="J24" i="20" l="1"/>
  <c r="F17" i="21"/>
  <c r="D9"/>
  <c r="N24" i="20" l="1"/>
  <c r="F15" i="19" l="1"/>
  <c r="F13"/>
  <c r="F15" i="20"/>
  <c r="C14" i="21" l="1"/>
  <c r="C12" s="1"/>
  <c r="C7" s="1"/>
  <c r="F16"/>
  <c r="F11"/>
  <c r="N37" i="20"/>
  <c r="J37"/>
  <c r="F37"/>
  <c r="N36"/>
  <c r="J36"/>
  <c r="F36"/>
  <c r="N35"/>
  <c r="J35"/>
  <c r="F35"/>
  <c r="N34"/>
  <c r="J34"/>
  <c r="F34"/>
  <c r="N33"/>
  <c r="J33"/>
  <c r="F33"/>
  <c r="N32"/>
  <c r="F32"/>
  <c r="N31"/>
  <c r="J31"/>
  <c r="F31"/>
  <c r="I30"/>
  <c r="H30"/>
  <c r="G30"/>
  <c r="E30"/>
  <c r="D30"/>
  <c r="C30"/>
  <c r="J29"/>
  <c r="F29"/>
  <c r="N28"/>
  <c r="J28"/>
  <c r="F28"/>
  <c r="N27"/>
  <c r="J27"/>
  <c r="F27"/>
  <c r="J26"/>
  <c r="F26"/>
  <c r="F25"/>
  <c r="F24"/>
  <c r="I23"/>
  <c r="H23"/>
  <c r="G23"/>
  <c r="E23"/>
  <c r="D23"/>
  <c r="C23"/>
  <c r="N22"/>
  <c r="J22"/>
  <c r="F22"/>
  <c r="N21"/>
  <c r="J21"/>
  <c r="F21"/>
  <c r="N20"/>
  <c r="F20"/>
  <c r="N19"/>
  <c r="J19"/>
  <c r="F19"/>
  <c r="N18"/>
  <c r="J18"/>
  <c r="F18"/>
  <c r="N17"/>
  <c r="J17"/>
  <c r="F17"/>
  <c r="I16"/>
  <c r="H16"/>
  <c r="G16"/>
  <c r="E16"/>
  <c r="D16"/>
  <c r="C16"/>
  <c r="N15"/>
  <c r="J15"/>
  <c r="N14"/>
  <c r="F14"/>
  <c r="J13"/>
  <c r="F13"/>
  <c r="N12"/>
  <c r="J12"/>
  <c r="F12"/>
  <c r="N11"/>
  <c r="J11"/>
  <c r="F11"/>
  <c r="J10"/>
  <c r="F10"/>
  <c r="I9"/>
  <c r="H9"/>
  <c r="G9"/>
  <c r="E9"/>
  <c r="D9"/>
  <c r="C9"/>
  <c r="C7" l="1"/>
  <c r="O23"/>
  <c r="K23"/>
  <c r="Q30"/>
  <c r="M30"/>
  <c r="Q9"/>
  <c r="M9"/>
  <c r="Q16"/>
  <c r="M16"/>
  <c r="P30"/>
  <c r="L30"/>
  <c r="P16"/>
  <c r="L16"/>
  <c r="Q23"/>
  <c r="M23"/>
  <c r="O30"/>
  <c r="K30"/>
  <c r="P9"/>
  <c r="L9"/>
  <c r="O9"/>
  <c r="K9"/>
  <c r="O16"/>
  <c r="K16"/>
  <c r="P23"/>
  <c r="L23"/>
  <c r="I7"/>
  <c r="E7"/>
  <c r="D7"/>
  <c r="E14" i="21"/>
  <c r="E12" s="1"/>
  <c r="E7" s="1"/>
  <c r="D14"/>
  <c r="D12" s="1"/>
  <c r="D7" s="1"/>
  <c r="H7" i="20"/>
  <c r="G7"/>
  <c r="J11" i="21"/>
  <c r="F9"/>
  <c r="J16"/>
  <c r="F15"/>
  <c r="F30" i="20"/>
  <c r="F16"/>
  <c r="F23"/>
  <c r="F9"/>
  <c r="J25"/>
  <c r="J32"/>
  <c r="J20"/>
  <c r="N25"/>
  <c r="N10"/>
  <c r="N13"/>
  <c r="J14"/>
  <c r="N26"/>
  <c r="N29"/>
  <c r="F28" i="19"/>
  <c r="F27"/>
  <c r="F26"/>
  <c r="F25"/>
  <c r="F24"/>
  <c r="O7" i="20" l="1"/>
  <c r="K7"/>
  <c r="Q7"/>
  <c r="M7"/>
  <c r="P7"/>
  <c r="L7"/>
  <c r="F7"/>
  <c r="N30"/>
  <c r="J30"/>
  <c r="N23"/>
  <c r="N9"/>
  <c r="J9"/>
  <c r="J23"/>
  <c r="J16"/>
  <c r="N16"/>
  <c r="F14" i="21" l="1"/>
  <c r="J7" i="20"/>
  <c r="N7"/>
  <c r="F12" i="21" l="1"/>
  <c r="J14"/>
  <c r="E30" i="19" l="1"/>
  <c r="D30"/>
  <c r="C30"/>
  <c r="E16" l="1"/>
  <c r="D16"/>
  <c r="C16"/>
  <c r="E9"/>
  <c r="D9"/>
  <c r="C9"/>
  <c r="O10" l="1"/>
  <c r="P10"/>
  <c r="Q10"/>
  <c r="O11"/>
  <c r="P11"/>
  <c r="Q11"/>
  <c r="O12"/>
  <c r="P12"/>
  <c r="Q12"/>
  <c r="O13"/>
  <c r="P13"/>
  <c r="Q13"/>
  <c r="O14"/>
  <c r="P14"/>
  <c r="Q14"/>
  <c r="O15"/>
  <c r="P15"/>
  <c r="Q15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F32"/>
  <c r="F33"/>
  <c r="F34"/>
  <c r="F35"/>
  <c r="F36"/>
  <c r="F37"/>
  <c r="G30"/>
  <c r="H30"/>
  <c r="I30"/>
  <c r="F18"/>
  <c r="F19"/>
  <c r="F20"/>
  <c r="F21"/>
  <c r="F22"/>
  <c r="F11"/>
  <c r="F12"/>
  <c r="F14"/>
  <c r="D23"/>
  <c r="D7" s="1"/>
  <c r="E23"/>
  <c r="E7" s="1"/>
  <c r="G23"/>
  <c r="H23"/>
  <c r="I23"/>
  <c r="C23"/>
  <c r="C7" s="1"/>
  <c r="G16"/>
  <c r="H16"/>
  <c r="I16"/>
  <c r="G9"/>
  <c r="H9"/>
  <c r="I9"/>
  <c r="F31"/>
  <c r="G7" l="1"/>
  <c r="I7"/>
  <c r="H7"/>
  <c r="J29"/>
  <c r="J28"/>
  <c r="J27"/>
  <c r="M9"/>
  <c r="K30"/>
  <c r="J15"/>
  <c r="O30"/>
  <c r="O23"/>
  <c r="L30"/>
  <c r="N14"/>
  <c r="N10"/>
  <c r="L23"/>
  <c r="N29"/>
  <c r="N28"/>
  <c r="J26"/>
  <c r="N25"/>
  <c r="K23"/>
  <c r="M23"/>
  <c r="P23"/>
  <c r="N24"/>
  <c r="F30"/>
  <c r="J35"/>
  <c r="J34"/>
  <c r="M30"/>
  <c r="J31"/>
  <c r="N32"/>
  <c r="N33"/>
  <c r="N36"/>
  <c r="N37"/>
  <c r="M16"/>
  <c r="J22"/>
  <c r="J21"/>
  <c r="N19"/>
  <c r="J18"/>
  <c r="J17"/>
  <c r="P16"/>
  <c r="N20"/>
  <c r="K16"/>
  <c r="L16"/>
  <c r="O16"/>
  <c r="Q16"/>
  <c r="K9"/>
  <c r="J12"/>
  <c r="J11"/>
  <c r="N13"/>
  <c r="Q9"/>
  <c r="P9"/>
  <c r="P30"/>
  <c r="Q23"/>
  <c r="O9"/>
  <c r="J37"/>
  <c r="J33"/>
  <c r="J25"/>
  <c r="J20"/>
  <c r="J14"/>
  <c r="J10"/>
  <c r="N35"/>
  <c r="N31"/>
  <c r="N27"/>
  <c r="N22"/>
  <c r="N18"/>
  <c r="N12"/>
  <c r="L9"/>
  <c r="Q30"/>
  <c r="F23"/>
  <c r="J36"/>
  <c r="J32"/>
  <c r="J24"/>
  <c r="J19"/>
  <c r="J13"/>
  <c r="N34"/>
  <c r="N26"/>
  <c r="N21"/>
  <c r="N17"/>
  <c r="N15"/>
  <c r="N11"/>
  <c r="N30" l="1"/>
  <c r="J9"/>
  <c r="N23"/>
  <c r="J30"/>
  <c r="J23"/>
  <c r="J16"/>
  <c r="N16"/>
  <c r="N9"/>
  <c r="F17" l="1"/>
  <c r="F16" s="1"/>
  <c r="F10"/>
  <c r="F9" l="1"/>
  <c r="F7" s="1"/>
  <c r="M7" l="1"/>
  <c r="Q7"/>
  <c r="L7"/>
  <c r="P7"/>
  <c r="O7"/>
  <c r="K7"/>
  <c r="N7" l="1"/>
  <c r="J7"/>
</calcChain>
</file>

<file path=xl/sharedStrings.xml><?xml version="1.0" encoding="utf-8"?>
<sst xmlns="http://schemas.openxmlformats.org/spreadsheetml/2006/main" count="159" uniqueCount="58">
  <si>
    <t xml:space="preserve">     в том числе:</t>
  </si>
  <si>
    <t>Наименование ГРБС</t>
  </si>
  <si>
    <t>Штатная численность</t>
  </si>
  <si>
    <t>Физические лица</t>
  </si>
  <si>
    <t>Внебюджет</t>
  </si>
  <si>
    <t>На физические лица</t>
  </si>
  <si>
    <t>руководящие работники</t>
  </si>
  <si>
    <t>административно-хозяйственный и прочий персонал</t>
  </si>
  <si>
    <t>Средняя заработная плата (руб.)</t>
  </si>
  <si>
    <t>Бюджет мо</t>
  </si>
  <si>
    <t>Областной бюджет</t>
  </si>
  <si>
    <t>№ п/п</t>
  </si>
  <si>
    <t>ВСЕГО: (гр.7+гр.8+гр.9)</t>
  </si>
  <si>
    <t>ВСЕГО: (гр.11+гр.12+гр.13)</t>
  </si>
  <si>
    <t>ВСЕГО:                     (гр.15+гр.16+гр.17)</t>
  </si>
  <si>
    <t>Среднесписочная численность (без внешних совместителей)</t>
  </si>
  <si>
    <t>На среднесписочную численность (без внешних совместителей)</t>
  </si>
  <si>
    <t>МБУ "Управление гражданской защиты города Ульяновска"</t>
  </si>
  <si>
    <t>Приложение №2</t>
  </si>
  <si>
    <t>Управление культуры и организации досуга населения администрации города  Ульяновска</t>
  </si>
  <si>
    <t>Управление образования администрации города Ульяновска</t>
  </si>
  <si>
    <t>рабочие</t>
  </si>
  <si>
    <t>коммерческий отдел</t>
  </si>
  <si>
    <t>инженерно-технические работники</t>
  </si>
  <si>
    <t>рабочие зелёного хозяйства</t>
  </si>
  <si>
    <t>спасатели</t>
  </si>
  <si>
    <t xml:space="preserve">    МБУ "Городская специализированная похоронная служба г.Ульяновска"</t>
  </si>
  <si>
    <t>МБУ "Управление инженерной защиты"</t>
  </si>
  <si>
    <t>Управление жилищно-коммунального хозяйства администрации города Ульяновска</t>
  </si>
  <si>
    <t>заместитель руководителя</t>
  </si>
  <si>
    <t>главный бухгалтер</t>
  </si>
  <si>
    <t>Областной бюджет(гр.7/гр.5)/* 1000</t>
  </si>
  <si>
    <t>Бюджет  МО(гр.8/гр.5)/* 1000</t>
  </si>
  <si>
    <t>Внебюджет (гр.9/гр.5/*1000)</t>
  </si>
  <si>
    <t>Бюджет МО (гр.8/гр.4)/*    1000</t>
  </si>
  <si>
    <t>Внебюджет (гр.9/4/*1000)</t>
  </si>
  <si>
    <t>Областной бюджет(гр.7/гр.4)/*1000</t>
  </si>
  <si>
    <t>ФОТ без начислений на оплату труда  (тыс. руб.)</t>
  </si>
  <si>
    <t>МБУ "Городской центр по благоустройству и озеленению"</t>
  </si>
  <si>
    <t>Приложение №3</t>
  </si>
  <si>
    <t>Достижение индикативных показателей, установленных Указами Президента РФ  по доведению средней заработной платы педагогических работников и работников культуры по состоянию на 01.10.2013</t>
  </si>
  <si>
    <t>рублей</t>
  </si>
  <si>
    <t>Фактически сложившаяся заработная плата (без начислений) на отчетную дату</t>
  </si>
  <si>
    <t>Индикативные показатели по Указам Президента РФ</t>
  </si>
  <si>
    <t>Результаты достижения (отклонение +;-)</t>
  </si>
  <si>
    <t>Размер заработной платы</t>
  </si>
  <si>
    <t>Примечание</t>
  </si>
  <si>
    <t>(гр.6-гр.7)</t>
  </si>
  <si>
    <t>(гр.6-гр.8)</t>
  </si>
  <si>
    <t>ВСЕГО педагогические работники</t>
  </si>
  <si>
    <t>х</t>
  </si>
  <si>
    <t>Муниципальные бюджетные образовательные учреждения дополнительного образования детские школы искусств (ДШИ)</t>
  </si>
  <si>
    <t>Комитет по делам молодёжи, физической культуре и спорту администрации города Ульяновска</t>
  </si>
  <si>
    <t>ВСЕГО работники культуры:</t>
  </si>
  <si>
    <t xml:space="preserve"> дополнительное образование</t>
  </si>
  <si>
    <t>Орион</t>
  </si>
  <si>
    <t>Информация о  средней заработной плате за декабрь по муниципальному образованию "город Ульяновск"</t>
  </si>
  <si>
    <t>Информация о средней заработной плате за январь - декабрь по муниципальному образованию "город Ульяновск"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</si>
</sst>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85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4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164" fontId="1" fillId="6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/>
    <xf numFmtId="4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4" fontId="1" fillId="7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DBEEF3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87;&#1082;&#1072;%20&#1076;&#1083;&#1103;%20&#1086;&#1073;&#1084;&#1077;&#1085;&#1072;/&#1057;&#1074;&#1086;&#1076;&#1085;&#1072;&#1103;%20&#1087;&#1072;&#1087;&#1082;&#1072;%20&#1060;&#1059;/&#1057;&#1056;&#1045;&#1044;&#1053;&#1071;&#1071;%20&#1047;&#1040;&#1056;&#1040;&#1041;&#1054;&#1058;&#1053;&#1040;&#1071;%20&#1055;&#1051;&#1040;&#1058;&#1040;%20&#1055;&#1054;%20&#1052;&#1045;&#1057;&#1071;&#1062;&#1040;&#1052;/&#1057;&#1056;&#1045;&#1044;&#1053;&#1071;&#1071;%20&#1047;&#1040;&#1056;&#1040;&#1041;&#1054;&#1058;&#1053;&#1040;&#1071;%20&#1055;&#1051;&#1040;&#1058;&#1040;%20&#1055;&#1054;%20&#1052;&#1045;&#1057;&#1071;&#1062;&#1040;&#1052;%202013/&#1071;&#1053;&#1042;&#1040;&#1056;&#1068;-&#1057;&#1045;&#1053;&#1058;&#1071;&#1041;&#1056;&#1068;%20(&#8470;1,&#8470;2,&#8470;3,&#8470;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 январь-сентябрь"/>
      <sheetName val="№2 сентябрь-факт "/>
      <sheetName val="№ 3 индикат показ на 01.10"/>
      <sheetName val="№ 4 индикат показ сент."/>
      <sheetName val="Лист2"/>
      <sheetName val="Лист1"/>
    </sheetNames>
    <sheetDataSet>
      <sheetData sheetId="0">
        <row r="46">
          <cell r="F46">
            <v>43118</v>
          </cell>
        </row>
        <row r="61">
          <cell r="F61">
            <v>68929.700000000012</v>
          </cell>
        </row>
        <row r="62">
          <cell r="F62">
            <v>275595.90000000002</v>
          </cell>
        </row>
        <row r="67">
          <cell r="F67">
            <v>38809.4</v>
          </cell>
        </row>
        <row r="72">
          <cell r="F72">
            <v>571287.6</v>
          </cell>
        </row>
        <row r="77">
          <cell r="F77">
            <v>2207.9</v>
          </cell>
        </row>
        <row r="93">
          <cell r="F93">
            <v>40590.300000000003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pane ySplit="5" topLeftCell="A24" activePane="bottomLeft" state="frozen"/>
      <selection pane="bottomLeft" activeCell="R1" sqref="R1:R1048576"/>
    </sheetView>
  </sheetViews>
  <sheetFormatPr defaultColWidth="9.140625" defaultRowHeight="15"/>
  <cols>
    <col min="1" max="1" width="5" style="8" customWidth="1"/>
    <col min="2" max="2" width="61.140625" style="6" customWidth="1"/>
    <col min="3" max="3" width="13.85546875" style="6" customWidth="1"/>
    <col min="4" max="4" width="12.140625" style="6" customWidth="1"/>
    <col min="5" max="5" width="16.42578125" style="6" customWidth="1"/>
    <col min="6" max="6" width="14.7109375" style="26" customWidth="1"/>
    <col min="7" max="7" width="13" style="26" customWidth="1"/>
    <col min="8" max="8" width="13.5703125" style="26" customWidth="1"/>
    <col min="9" max="9" width="12.7109375" style="26" customWidth="1"/>
    <col min="10" max="17" width="15.42578125" style="6" customWidth="1"/>
    <col min="18" max="16384" width="9.140625" style="6"/>
  </cols>
  <sheetData>
    <row r="1" spans="1:17">
      <c r="P1" s="9" t="s">
        <v>18</v>
      </c>
    </row>
    <row r="2" spans="1:17" ht="21.75" customHeight="1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71" t="s">
        <v>11</v>
      </c>
      <c r="B3" s="73" t="s">
        <v>1</v>
      </c>
      <c r="C3" s="73" t="s">
        <v>2</v>
      </c>
      <c r="D3" s="73" t="s">
        <v>3</v>
      </c>
      <c r="E3" s="73" t="s">
        <v>15</v>
      </c>
      <c r="F3" s="76" t="s">
        <v>37</v>
      </c>
      <c r="G3" s="76"/>
      <c r="H3" s="77"/>
      <c r="I3" s="77"/>
      <c r="J3" s="78" t="s">
        <v>8</v>
      </c>
      <c r="K3" s="78"/>
      <c r="L3" s="78"/>
      <c r="M3" s="78"/>
      <c r="N3" s="78"/>
      <c r="O3" s="78"/>
      <c r="P3" s="78"/>
      <c r="Q3" s="78"/>
    </row>
    <row r="4" spans="1:17">
      <c r="A4" s="72"/>
      <c r="B4" s="74"/>
      <c r="C4" s="74"/>
      <c r="D4" s="75"/>
      <c r="E4" s="75"/>
      <c r="F4" s="77"/>
      <c r="G4" s="77"/>
      <c r="H4" s="77"/>
      <c r="I4" s="77"/>
      <c r="J4" s="73" t="s">
        <v>16</v>
      </c>
      <c r="K4" s="73"/>
      <c r="L4" s="75"/>
      <c r="M4" s="75"/>
      <c r="N4" s="73" t="s">
        <v>5</v>
      </c>
      <c r="O4" s="73"/>
      <c r="P4" s="75"/>
      <c r="Q4" s="75"/>
    </row>
    <row r="5" spans="1:17" ht="45">
      <c r="A5" s="72"/>
      <c r="B5" s="74"/>
      <c r="C5" s="74"/>
      <c r="D5" s="75"/>
      <c r="E5" s="75"/>
      <c r="F5" s="27" t="s">
        <v>12</v>
      </c>
      <c r="G5" s="27" t="s">
        <v>10</v>
      </c>
      <c r="H5" s="27" t="s">
        <v>9</v>
      </c>
      <c r="I5" s="27" t="s">
        <v>4</v>
      </c>
      <c r="J5" s="10" t="s">
        <v>13</v>
      </c>
      <c r="K5" s="25" t="s">
        <v>31</v>
      </c>
      <c r="L5" s="25" t="s">
        <v>32</v>
      </c>
      <c r="M5" s="25" t="s">
        <v>33</v>
      </c>
      <c r="N5" s="10" t="s">
        <v>14</v>
      </c>
      <c r="O5" s="25" t="s">
        <v>36</v>
      </c>
      <c r="P5" s="25" t="s">
        <v>34</v>
      </c>
      <c r="Q5" s="25" t="s">
        <v>35</v>
      </c>
    </row>
    <row r="6" spans="1:17" s="13" customForma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</row>
    <row r="7" spans="1:17" ht="28.5">
      <c r="A7" s="14"/>
      <c r="B7" s="17" t="s">
        <v>28</v>
      </c>
      <c r="C7" s="19">
        <f>C9+C16+C23+C30</f>
        <v>744</v>
      </c>
      <c r="D7" s="19">
        <f t="shared" ref="D7:I7" si="0">D9+D16+D23+D30</f>
        <v>654</v>
      </c>
      <c r="E7" s="19">
        <f t="shared" si="0"/>
        <v>649.5</v>
      </c>
      <c r="F7" s="19">
        <f t="shared" si="0"/>
        <v>19388.900000000001</v>
      </c>
      <c r="G7" s="19">
        <f t="shared" si="0"/>
        <v>0</v>
      </c>
      <c r="H7" s="19">
        <f t="shared" si="0"/>
        <v>18619.2</v>
      </c>
      <c r="I7" s="19">
        <f t="shared" si="0"/>
        <v>769.7</v>
      </c>
      <c r="J7" s="18">
        <f t="shared" ref="J7:J22" si="1">K7+L7+M7</f>
        <v>29852.1</v>
      </c>
      <c r="K7" s="18">
        <f t="shared" ref="K7:K22" si="2">ROUND(G7/E7*1000,1)</f>
        <v>0</v>
      </c>
      <c r="L7" s="18">
        <f t="shared" ref="L7:L22" si="3">ROUND(H7/E7*1000,1)</f>
        <v>28667</v>
      </c>
      <c r="M7" s="18">
        <f t="shared" ref="M7:M22" si="4">ROUND(I7/E7*1000,1)</f>
        <v>1185.0999999999999</v>
      </c>
      <c r="N7" s="18">
        <f t="shared" ref="N7:N22" si="5">O7+P7+Q7</f>
        <v>29646.600000000002</v>
      </c>
      <c r="O7" s="18">
        <f t="shared" ref="O7:O22" si="6">ROUND(G7/D7*1000,1)</f>
        <v>0</v>
      </c>
      <c r="P7" s="18">
        <f t="shared" ref="P7:P22" si="7">ROUND(H7/D7*1000,1)</f>
        <v>28469.7</v>
      </c>
      <c r="Q7" s="18">
        <f t="shared" ref="Q7:Q22" si="8">ROUND(I7/D7*1000,1)</f>
        <v>1176.9000000000001</v>
      </c>
    </row>
    <row r="8" spans="1:17">
      <c r="A8" s="7"/>
      <c r="B8" s="3" t="s">
        <v>0</v>
      </c>
      <c r="C8" s="1"/>
      <c r="D8" s="1"/>
      <c r="E8" s="31"/>
      <c r="F8" s="1"/>
      <c r="G8" s="1"/>
      <c r="H8" s="1"/>
      <c r="I8" s="1"/>
      <c r="J8" s="4"/>
      <c r="K8" s="2"/>
      <c r="L8" s="2"/>
      <c r="M8" s="2"/>
      <c r="N8" s="4"/>
      <c r="O8" s="2"/>
      <c r="P8" s="2"/>
      <c r="Q8" s="2"/>
    </row>
    <row r="9" spans="1:17" ht="30">
      <c r="A9" s="7"/>
      <c r="B9" s="20" t="s">
        <v>26</v>
      </c>
      <c r="C9" s="22">
        <f>SUM(C10:C15)</f>
        <v>62.5</v>
      </c>
      <c r="D9" s="29">
        <f t="shared" ref="D9:E9" si="9">SUM(D10:D15)</f>
        <v>54</v>
      </c>
      <c r="E9" s="33">
        <f t="shared" si="9"/>
        <v>50</v>
      </c>
      <c r="F9" s="22">
        <f t="shared" ref="F9:I9" si="10">SUM(F10:F15)</f>
        <v>811.5</v>
      </c>
      <c r="G9" s="22">
        <f t="shared" si="10"/>
        <v>0</v>
      </c>
      <c r="H9" s="22">
        <f t="shared" si="10"/>
        <v>811.5</v>
      </c>
      <c r="I9" s="22">
        <f t="shared" si="10"/>
        <v>0</v>
      </c>
      <c r="J9" s="23">
        <f t="shared" si="1"/>
        <v>16230</v>
      </c>
      <c r="K9" s="21">
        <f t="shared" si="2"/>
        <v>0</v>
      </c>
      <c r="L9" s="21">
        <f t="shared" si="3"/>
        <v>16230</v>
      </c>
      <c r="M9" s="21">
        <f t="shared" si="4"/>
        <v>0</v>
      </c>
      <c r="N9" s="23">
        <f t="shared" si="5"/>
        <v>15027.8</v>
      </c>
      <c r="O9" s="21">
        <f t="shared" si="6"/>
        <v>0</v>
      </c>
      <c r="P9" s="21">
        <f t="shared" si="7"/>
        <v>15027.8</v>
      </c>
      <c r="Q9" s="21">
        <f t="shared" si="8"/>
        <v>0</v>
      </c>
    </row>
    <row r="10" spans="1:17" ht="15" customHeight="1">
      <c r="A10" s="7"/>
      <c r="B10" s="5" t="s">
        <v>6</v>
      </c>
      <c r="C10" s="1">
        <v>1</v>
      </c>
      <c r="D10" s="1">
        <v>1</v>
      </c>
      <c r="E10" s="1">
        <v>1</v>
      </c>
      <c r="F10" s="1">
        <f t="shared" ref="F10:F15" si="11">G10+H10+I10</f>
        <v>40.799999999999997</v>
      </c>
      <c r="G10" s="1"/>
      <c r="H10" s="1">
        <v>40.799999999999997</v>
      </c>
      <c r="I10" s="1"/>
      <c r="J10" s="4">
        <f t="shared" si="1"/>
        <v>40800</v>
      </c>
      <c r="K10" s="2">
        <f t="shared" si="2"/>
        <v>0</v>
      </c>
      <c r="L10" s="2">
        <f t="shared" si="3"/>
        <v>40800</v>
      </c>
      <c r="M10" s="2">
        <f t="shared" si="4"/>
        <v>0</v>
      </c>
      <c r="N10" s="4">
        <f t="shared" si="5"/>
        <v>40800</v>
      </c>
      <c r="O10" s="2">
        <f t="shared" si="6"/>
        <v>0</v>
      </c>
      <c r="P10" s="2">
        <f t="shared" si="7"/>
        <v>40800</v>
      </c>
      <c r="Q10" s="2">
        <f t="shared" si="8"/>
        <v>0</v>
      </c>
    </row>
    <row r="11" spans="1:17" ht="15" customHeight="1">
      <c r="A11" s="7"/>
      <c r="B11" s="5" t="s">
        <v>29</v>
      </c>
      <c r="C11" s="1">
        <v>1</v>
      </c>
      <c r="D11" s="1">
        <v>1</v>
      </c>
      <c r="E11" s="1">
        <v>1</v>
      </c>
      <c r="F11" s="1">
        <f t="shared" si="11"/>
        <v>18.600000000000001</v>
      </c>
      <c r="G11" s="1"/>
      <c r="H11" s="1">
        <v>18.600000000000001</v>
      </c>
      <c r="I11" s="1"/>
      <c r="J11" s="4">
        <f t="shared" si="1"/>
        <v>18600</v>
      </c>
      <c r="K11" s="2">
        <f t="shared" si="2"/>
        <v>0</v>
      </c>
      <c r="L11" s="2">
        <f t="shared" si="3"/>
        <v>18600</v>
      </c>
      <c r="M11" s="2">
        <f t="shared" si="4"/>
        <v>0</v>
      </c>
      <c r="N11" s="4">
        <f t="shared" si="5"/>
        <v>18600</v>
      </c>
      <c r="O11" s="2">
        <f t="shared" si="6"/>
        <v>0</v>
      </c>
      <c r="P11" s="2">
        <f t="shared" si="7"/>
        <v>18600</v>
      </c>
      <c r="Q11" s="2">
        <f t="shared" si="8"/>
        <v>0</v>
      </c>
    </row>
    <row r="12" spans="1:17" ht="15" customHeight="1">
      <c r="A12" s="7"/>
      <c r="B12" s="5" t="s">
        <v>30</v>
      </c>
      <c r="C12" s="1">
        <v>1</v>
      </c>
      <c r="D12" s="1">
        <v>1</v>
      </c>
      <c r="E12" s="1">
        <v>1</v>
      </c>
      <c r="F12" s="1">
        <f t="shared" si="11"/>
        <v>27</v>
      </c>
      <c r="G12" s="1"/>
      <c r="H12" s="1">
        <v>27</v>
      </c>
      <c r="I12" s="1"/>
      <c r="J12" s="4">
        <f t="shared" si="1"/>
        <v>27000</v>
      </c>
      <c r="K12" s="2">
        <f t="shared" si="2"/>
        <v>0</v>
      </c>
      <c r="L12" s="2">
        <f t="shared" si="3"/>
        <v>27000</v>
      </c>
      <c r="M12" s="2">
        <f t="shared" si="4"/>
        <v>0</v>
      </c>
      <c r="N12" s="4">
        <f t="shared" si="5"/>
        <v>27000</v>
      </c>
      <c r="O12" s="2">
        <f t="shared" si="6"/>
        <v>0</v>
      </c>
      <c r="P12" s="2">
        <f t="shared" si="7"/>
        <v>27000</v>
      </c>
      <c r="Q12" s="2">
        <f t="shared" si="8"/>
        <v>0</v>
      </c>
    </row>
    <row r="13" spans="1:17">
      <c r="A13" s="7"/>
      <c r="B13" s="5" t="s">
        <v>23</v>
      </c>
      <c r="C13" s="1">
        <v>5.5</v>
      </c>
      <c r="D13" s="1">
        <v>4</v>
      </c>
      <c r="E13" s="31">
        <v>4</v>
      </c>
      <c r="F13" s="1">
        <f t="shared" si="11"/>
        <v>77.7</v>
      </c>
      <c r="G13" s="1"/>
      <c r="H13" s="1">
        <v>77.7</v>
      </c>
      <c r="I13" s="1"/>
      <c r="J13" s="4">
        <f t="shared" si="1"/>
        <v>19425</v>
      </c>
      <c r="K13" s="2">
        <f t="shared" si="2"/>
        <v>0</v>
      </c>
      <c r="L13" s="2">
        <f t="shared" si="3"/>
        <v>19425</v>
      </c>
      <c r="M13" s="2">
        <f t="shared" si="4"/>
        <v>0</v>
      </c>
      <c r="N13" s="4">
        <f t="shared" si="5"/>
        <v>19425</v>
      </c>
      <c r="O13" s="2">
        <f t="shared" si="6"/>
        <v>0</v>
      </c>
      <c r="P13" s="2">
        <f t="shared" si="7"/>
        <v>19425</v>
      </c>
      <c r="Q13" s="2">
        <f t="shared" si="8"/>
        <v>0</v>
      </c>
    </row>
    <row r="14" spans="1:17">
      <c r="A14" s="7"/>
      <c r="B14" s="5" t="s">
        <v>7</v>
      </c>
      <c r="C14" s="1">
        <v>24.5</v>
      </c>
      <c r="D14" s="1">
        <v>20</v>
      </c>
      <c r="E14" s="1">
        <v>19</v>
      </c>
      <c r="F14" s="1">
        <f t="shared" si="11"/>
        <v>346.1</v>
      </c>
      <c r="G14" s="1"/>
      <c r="H14" s="1">
        <v>346.1</v>
      </c>
      <c r="I14" s="1"/>
      <c r="J14" s="4">
        <f t="shared" si="1"/>
        <v>18215.8</v>
      </c>
      <c r="K14" s="2">
        <f t="shared" si="2"/>
        <v>0</v>
      </c>
      <c r="L14" s="2">
        <f t="shared" si="3"/>
        <v>18215.8</v>
      </c>
      <c r="M14" s="2">
        <f t="shared" si="4"/>
        <v>0</v>
      </c>
      <c r="N14" s="4">
        <f t="shared" si="5"/>
        <v>17305</v>
      </c>
      <c r="O14" s="2">
        <f t="shared" si="6"/>
        <v>0</v>
      </c>
      <c r="P14" s="2">
        <f t="shared" si="7"/>
        <v>17305</v>
      </c>
      <c r="Q14" s="2">
        <f t="shared" si="8"/>
        <v>0</v>
      </c>
    </row>
    <row r="15" spans="1:17">
      <c r="A15" s="7"/>
      <c r="B15" s="5" t="s">
        <v>24</v>
      </c>
      <c r="C15" s="1">
        <v>29.5</v>
      </c>
      <c r="D15" s="1">
        <v>27</v>
      </c>
      <c r="E15" s="1">
        <v>24</v>
      </c>
      <c r="F15" s="1">
        <f t="shared" si="11"/>
        <v>301.3</v>
      </c>
      <c r="G15" s="1"/>
      <c r="H15" s="1">
        <v>301.3</v>
      </c>
      <c r="I15" s="1"/>
      <c r="J15" s="4">
        <f t="shared" si="1"/>
        <v>12554.2</v>
      </c>
      <c r="K15" s="2">
        <f t="shared" si="2"/>
        <v>0</v>
      </c>
      <c r="L15" s="2">
        <f t="shared" si="3"/>
        <v>12554.2</v>
      </c>
      <c r="M15" s="2">
        <f t="shared" si="4"/>
        <v>0</v>
      </c>
      <c r="N15" s="4">
        <f t="shared" si="5"/>
        <v>11159.3</v>
      </c>
      <c r="O15" s="2">
        <f t="shared" si="6"/>
        <v>0</v>
      </c>
      <c r="P15" s="2">
        <f t="shared" si="7"/>
        <v>11159.3</v>
      </c>
      <c r="Q15" s="2">
        <f t="shared" si="8"/>
        <v>0</v>
      </c>
    </row>
    <row r="16" spans="1:17">
      <c r="A16" s="7"/>
      <c r="B16" s="24" t="s">
        <v>17</v>
      </c>
      <c r="C16" s="22">
        <f>SUM(C17:C22)</f>
        <v>147.5</v>
      </c>
      <c r="D16" s="22">
        <f t="shared" ref="D16:E16" si="12">SUM(D17:D22)</f>
        <v>151</v>
      </c>
      <c r="E16" s="32">
        <f t="shared" si="12"/>
        <v>151</v>
      </c>
      <c r="F16" s="22">
        <f t="shared" ref="F16:I16" si="13">SUM(F17:F22)</f>
        <v>4973.4000000000005</v>
      </c>
      <c r="G16" s="22">
        <f t="shared" si="13"/>
        <v>0</v>
      </c>
      <c r="H16" s="22">
        <f t="shared" si="13"/>
        <v>4606.3</v>
      </c>
      <c r="I16" s="22">
        <f t="shared" si="13"/>
        <v>367.1</v>
      </c>
      <c r="J16" s="23">
        <f t="shared" si="1"/>
        <v>32936.400000000001</v>
      </c>
      <c r="K16" s="21">
        <f t="shared" si="2"/>
        <v>0</v>
      </c>
      <c r="L16" s="21">
        <f t="shared" si="3"/>
        <v>30505.3</v>
      </c>
      <c r="M16" s="21">
        <f t="shared" si="4"/>
        <v>2431.1</v>
      </c>
      <c r="N16" s="23">
        <f t="shared" si="5"/>
        <v>32936.400000000001</v>
      </c>
      <c r="O16" s="21">
        <f t="shared" si="6"/>
        <v>0</v>
      </c>
      <c r="P16" s="21">
        <f t="shared" si="7"/>
        <v>30505.3</v>
      </c>
      <c r="Q16" s="21">
        <f t="shared" si="8"/>
        <v>2431.1</v>
      </c>
    </row>
    <row r="17" spans="1:17">
      <c r="A17" s="7"/>
      <c r="B17" s="5" t="s">
        <v>6</v>
      </c>
      <c r="C17" s="1">
        <v>1</v>
      </c>
      <c r="D17" s="1">
        <v>1</v>
      </c>
      <c r="E17" s="1">
        <v>1</v>
      </c>
      <c r="F17" s="1">
        <f t="shared" ref="F17:F22" si="14">G17+H17+I17</f>
        <v>86.9</v>
      </c>
      <c r="G17" s="28"/>
      <c r="H17" s="1">
        <v>54.1</v>
      </c>
      <c r="I17" s="1">
        <v>32.799999999999997</v>
      </c>
      <c r="J17" s="4">
        <f t="shared" si="1"/>
        <v>86900</v>
      </c>
      <c r="K17" s="2">
        <f t="shared" si="2"/>
        <v>0</v>
      </c>
      <c r="L17" s="2">
        <f t="shared" si="3"/>
        <v>54100</v>
      </c>
      <c r="M17" s="2">
        <f t="shared" si="4"/>
        <v>32800</v>
      </c>
      <c r="N17" s="4">
        <f t="shared" si="5"/>
        <v>86900</v>
      </c>
      <c r="O17" s="2">
        <f t="shared" si="6"/>
        <v>0</v>
      </c>
      <c r="P17" s="2">
        <f t="shared" si="7"/>
        <v>54100</v>
      </c>
      <c r="Q17" s="2">
        <f t="shared" si="8"/>
        <v>32800</v>
      </c>
    </row>
    <row r="18" spans="1:17">
      <c r="A18" s="7"/>
      <c r="B18" s="5" t="s">
        <v>29</v>
      </c>
      <c r="C18" s="1">
        <v>4</v>
      </c>
      <c r="D18" s="1">
        <v>4</v>
      </c>
      <c r="E18" s="1">
        <v>4</v>
      </c>
      <c r="F18" s="1">
        <f t="shared" si="14"/>
        <v>331.2</v>
      </c>
      <c r="G18" s="28"/>
      <c r="H18" s="1">
        <v>243.7</v>
      </c>
      <c r="I18" s="1">
        <v>87.5</v>
      </c>
      <c r="J18" s="4">
        <f t="shared" si="1"/>
        <v>82800</v>
      </c>
      <c r="K18" s="2">
        <f t="shared" si="2"/>
        <v>0</v>
      </c>
      <c r="L18" s="2">
        <f t="shared" si="3"/>
        <v>60925</v>
      </c>
      <c r="M18" s="2">
        <f t="shared" si="4"/>
        <v>21875</v>
      </c>
      <c r="N18" s="4">
        <f t="shared" si="5"/>
        <v>82800</v>
      </c>
      <c r="O18" s="2">
        <f t="shared" si="6"/>
        <v>0</v>
      </c>
      <c r="P18" s="2">
        <f t="shared" si="7"/>
        <v>60925</v>
      </c>
      <c r="Q18" s="2">
        <f t="shared" si="8"/>
        <v>21875</v>
      </c>
    </row>
    <row r="19" spans="1:17">
      <c r="A19" s="7"/>
      <c r="B19" s="5" t="s">
        <v>30</v>
      </c>
      <c r="C19" s="1">
        <v>1</v>
      </c>
      <c r="D19" s="1">
        <v>1</v>
      </c>
      <c r="E19" s="1">
        <v>1</v>
      </c>
      <c r="F19" s="1">
        <f t="shared" si="14"/>
        <v>116.6</v>
      </c>
      <c r="G19" s="28"/>
      <c r="H19" s="1">
        <v>69.7</v>
      </c>
      <c r="I19" s="1">
        <v>46.9</v>
      </c>
      <c r="J19" s="4">
        <f t="shared" si="1"/>
        <v>116600</v>
      </c>
      <c r="K19" s="2">
        <f t="shared" si="2"/>
        <v>0</v>
      </c>
      <c r="L19" s="2">
        <f t="shared" si="3"/>
        <v>69700</v>
      </c>
      <c r="M19" s="2">
        <f t="shared" si="4"/>
        <v>46900</v>
      </c>
      <c r="N19" s="4">
        <f t="shared" si="5"/>
        <v>116600</v>
      </c>
      <c r="O19" s="2">
        <f t="shared" si="6"/>
        <v>0</v>
      </c>
      <c r="P19" s="2">
        <f t="shared" si="7"/>
        <v>69700</v>
      </c>
      <c r="Q19" s="2">
        <f t="shared" si="8"/>
        <v>46900</v>
      </c>
    </row>
    <row r="20" spans="1:17">
      <c r="A20" s="7"/>
      <c r="B20" s="5" t="s">
        <v>23</v>
      </c>
      <c r="C20" s="1">
        <v>61</v>
      </c>
      <c r="D20" s="1">
        <v>61</v>
      </c>
      <c r="E20" s="1">
        <v>61</v>
      </c>
      <c r="F20" s="1">
        <f t="shared" si="14"/>
        <v>2200.9</v>
      </c>
      <c r="G20" s="28"/>
      <c r="H20" s="1">
        <v>2031</v>
      </c>
      <c r="I20" s="1">
        <v>169.9</v>
      </c>
      <c r="J20" s="4">
        <f t="shared" si="1"/>
        <v>36080.299999999996</v>
      </c>
      <c r="K20" s="2">
        <f t="shared" si="2"/>
        <v>0</v>
      </c>
      <c r="L20" s="2">
        <f t="shared" si="3"/>
        <v>33295.1</v>
      </c>
      <c r="M20" s="2">
        <f t="shared" si="4"/>
        <v>2785.2</v>
      </c>
      <c r="N20" s="4">
        <f t="shared" si="5"/>
        <v>36080.299999999996</v>
      </c>
      <c r="O20" s="2">
        <f t="shared" si="6"/>
        <v>0</v>
      </c>
      <c r="P20" s="2">
        <f t="shared" si="7"/>
        <v>33295.1</v>
      </c>
      <c r="Q20" s="2">
        <f t="shared" si="8"/>
        <v>2785.2</v>
      </c>
    </row>
    <row r="21" spans="1:17">
      <c r="A21" s="7"/>
      <c r="B21" s="5" t="s">
        <v>7</v>
      </c>
      <c r="C21" s="1">
        <v>30.5</v>
      </c>
      <c r="D21" s="1">
        <v>34</v>
      </c>
      <c r="E21" s="1">
        <v>34</v>
      </c>
      <c r="F21" s="1">
        <f t="shared" si="14"/>
        <v>420.1</v>
      </c>
      <c r="G21" s="28"/>
      <c r="H21" s="1">
        <v>420.1</v>
      </c>
      <c r="I21" s="1"/>
      <c r="J21" s="4">
        <f t="shared" si="1"/>
        <v>12355.9</v>
      </c>
      <c r="K21" s="2">
        <f t="shared" si="2"/>
        <v>0</v>
      </c>
      <c r="L21" s="2">
        <f t="shared" si="3"/>
        <v>12355.9</v>
      </c>
      <c r="M21" s="2">
        <f t="shared" si="4"/>
        <v>0</v>
      </c>
      <c r="N21" s="4">
        <f t="shared" si="5"/>
        <v>12355.9</v>
      </c>
      <c r="O21" s="2">
        <f t="shared" si="6"/>
        <v>0</v>
      </c>
      <c r="P21" s="2">
        <f t="shared" si="7"/>
        <v>12355.9</v>
      </c>
      <c r="Q21" s="2">
        <f t="shared" si="8"/>
        <v>0</v>
      </c>
    </row>
    <row r="22" spans="1:17">
      <c r="A22" s="7"/>
      <c r="B22" s="5" t="s">
        <v>25</v>
      </c>
      <c r="C22" s="1">
        <v>50</v>
      </c>
      <c r="D22" s="1">
        <v>50</v>
      </c>
      <c r="E22" s="1">
        <v>50</v>
      </c>
      <c r="F22" s="1">
        <f t="shared" si="14"/>
        <v>1817.7</v>
      </c>
      <c r="G22" s="28"/>
      <c r="H22" s="1">
        <v>1787.7</v>
      </c>
      <c r="I22" s="1">
        <v>30</v>
      </c>
      <c r="J22" s="4">
        <f t="shared" si="1"/>
        <v>36354</v>
      </c>
      <c r="K22" s="2">
        <f t="shared" si="2"/>
        <v>0</v>
      </c>
      <c r="L22" s="2">
        <f t="shared" si="3"/>
        <v>35754</v>
      </c>
      <c r="M22" s="2">
        <f t="shared" si="4"/>
        <v>600</v>
      </c>
      <c r="N22" s="4">
        <f t="shared" si="5"/>
        <v>36354</v>
      </c>
      <c r="O22" s="2">
        <f t="shared" si="6"/>
        <v>0</v>
      </c>
      <c r="P22" s="2">
        <f t="shared" si="7"/>
        <v>35754</v>
      </c>
      <c r="Q22" s="2">
        <f t="shared" si="8"/>
        <v>600</v>
      </c>
    </row>
    <row r="23" spans="1:17">
      <c r="A23" s="7"/>
      <c r="B23" s="24" t="s">
        <v>27</v>
      </c>
      <c r="C23" s="22">
        <f>SUM(C24:C29)</f>
        <v>50</v>
      </c>
      <c r="D23" s="22">
        <f t="shared" ref="D23:I23" si="15">SUM(D24:D29)</f>
        <v>47</v>
      </c>
      <c r="E23" s="32">
        <f t="shared" si="15"/>
        <v>46.5</v>
      </c>
      <c r="F23" s="22">
        <f t="shared" si="15"/>
        <v>1616.9</v>
      </c>
      <c r="G23" s="22">
        <f t="shared" si="15"/>
        <v>0</v>
      </c>
      <c r="H23" s="22">
        <f t="shared" si="15"/>
        <v>1616.9</v>
      </c>
      <c r="I23" s="22">
        <f t="shared" si="15"/>
        <v>0</v>
      </c>
      <c r="J23" s="23">
        <f t="shared" ref="J23:J37" si="16">K23+L23+M23</f>
        <v>34772</v>
      </c>
      <c r="K23" s="21">
        <f t="shared" ref="K23:K37" si="17">ROUND(G23/E23*1000,1)</f>
        <v>0</v>
      </c>
      <c r="L23" s="21">
        <f t="shared" ref="L23:L37" si="18">ROUND(H23/E23*1000,1)</f>
        <v>34772</v>
      </c>
      <c r="M23" s="21">
        <f t="shared" ref="M23:M37" si="19">ROUND(I23/E23*1000,1)</f>
        <v>0</v>
      </c>
      <c r="N23" s="23">
        <f t="shared" ref="N23:N37" si="20">O23+P23+Q23</f>
        <v>34402.1</v>
      </c>
      <c r="O23" s="21">
        <f t="shared" ref="O23:O37" si="21">ROUND(G23/D23*1000,1)</f>
        <v>0</v>
      </c>
      <c r="P23" s="21">
        <f t="shared" ref="P23:P37" si="22">ROUND(H23/D23*1000,1)</f>
        <v>34402.1</v>
      </c>
      <c r="Q23" s="21">
        <f t="shared" ref="Q23:Q37" si="23">ROUND(I23/D23*1000,1)</f>
        <v>0</v>
      </c>
    </row>
    <row r="24" spans="1:17">
      <c r="A24" s="7"/>
      <c r="B24" s="5" t="s">
        <v>6</v>
      </c>
      <c r="C24" s="16">
        <v>1</v>
      </c>
      <c r="D24" s="1">
        <v>0</v>
      </c>
      <c r="E24" s="1">
        <v>0</v>
      </c>
      <c r="F24" s="1">
        <f>G24+H24+I24</f>
        <v>0</v>
      </c>
      <c r="G24" s="1"/>
      <c r="H24" s="1">
        <v>0</v>
      </c>
      <c r="I24" s="1"/>
      <c r="J24" s="4" t="e">
        <f t="shared" si="16"/>
        <v>#DIV/0!</v>
      </c>
      <c r="K24" s="2" t="e">
        <f t="shared" si="17"/>
        <v>#DIV/0!</v>
      </c>
      <c r="L24" s="2" t="e">
        <f t="shared" si="18"/>
        <v>#DIV/0!</v>
      </c>
      <c r="M24" s="2" t="e">
        <f t="shared" si="19"/>
        <v>#DIV/0!</v>
      </c>
      <c r="N24" s="4" t="e">
        <f t="shared" si="20"/>
        <v>#DIV/0!</v>
      </c>
      <c r="O24" s="2" t="e">
        <f t="shared" si="21"/>
        <v>#DIV/0!</v>
      </c>
      <c r="P24" s="2" t="e">
        <f t="shared" si="22"/>
        <v>#DIV/0!</v>
      </c>
      <c r="Q24" s="2" t="e">
        <f t="shared" si="23"/>
        <v>#DIV/0!</v>
      </c>
    </row>
    <row r="25" spans="1:17">
      <c r="A25" s="7"/>
      <c r="B25" s="5" t="s">
        <v>29</v>
      </c>
      <c r="C25" s="16">
        <v>1</v>
      </c>
      <c r="D25" s="1">
        <v>1</v>
      </c>
      <c r="E25" s="1">
        <v>1</v>
      </c>
      <c r="F25" s="1">
        <f t="shared" ref="F25:F29" si="24">G25+H25+I25</f>
        <v>51.2</v>
      </c>
      <c r="G25" s="1"/>
      <c r="H25" s="1">
        <v>51.2</v>
      </c>
      <c r="I25" s="1"/>
      <c r="J25" s="4">
        <f t="shared" si="16"/>
        <v>51200</v>
      </c>
      <c r="K25" s="2">
        <f t="shared" si="17"/>
        <v>0</v>
      </c>
      <c r="L25" s="2">
        <f t="shared" si="18"/>
        <v>51200</v>
      </c>
      <c r="M25" s="2">
        <f t="shared" si="19"/>
        <v>0</v>
      </c>
      <c r="N25" s="4">
        <f t="shared" si="20"/>
        <v>51200</v>
      </c>
      <c r="O25" s="2">
        <f t="shared" si="21"/>
        <v>0</v>
      </c>
      <c r="P25" s="2">
        <f t="shared" si="22"/>
        <v>51200</v>
      </c>
      <c r="Q25" s="2">
        <f t="shared" si="23"/>
        <v>0</v>
      </c>
    </row>
    <row r="26" spans="1:17">
      <c r="A26" s="7"/>
      <c r="B26" s="5" t="s">
        <v>30</v>
      </c>
      <c r="C26" s="16">
        <v>1</v>
      </c>
      <c r="D26" s="1">
        <v>1</v>
      </c>
      <c r="E26" s="1">
        <v>1</v>
      </c>
      <c r="F26" s="1">
        <f t="shared" si="24"/>
        <v>78.099999999999994</v>
      </c>
      <c r="G26" s="1"/>
      <c r="H26" s="1">
        <v>78.099999999999994</v>
      </c>
      <c r="I26" s="1"/>
      <c r="J26" s="4">
        <f t="shared" si="16"/>
        <v>78100</v>
      </c>
      <c r="K26" s="2">
        <f t="shared" si="17"/>
        <v>0</v>
      </c>
      <c r="L26" s="2">
        <f t="shared" si="18"/>
        <v>78100</v>
      </c>
      <c r="M26" s="2">
        <f t="shared" si="19"/>
        <v>0</v>
      </c>
      <c r="N26" s="4">
        <f t="shared" si="20"/>
        <v>78100</v>
      </c>
      <c r="O26" s="2">
        <f t="shared" si="21"/>
        <v>0</v>
      </c>
      <c r="P26" s="2">
        <f t="shared" si="22"/>
        <v>78100</v>
      </c>
      <c r="Q26" s="2">
        <f t="shared" si="23"/>
        <v>0</v>
      </c>
    </row>
    <row r="27" spans="1:17">
      <c r="A27" s="7"/>
      <c r="B27" s="5" t="s">
        <v>23</v>
      </c>
      <c r="C27" s="16">
        <v>11</v>
      </c>
      <c r="D27" s="1">
        <v>10</v>
      </c>
      <c r="E27" s="1">
        <v>9.5</v>
      </c>
      <c r="F27" s="1">
        <f t="shared" si="24"/>
        <v>279</v>
      </c>
      <c r="G27" s="1"/>
      <c r="H27" s="1">
        <v>279</v>
      </c>
      <c r="I27" s="1"/>
      <c r="J27" s="4">
        <f t="shared" si="16"/>
        <v>29368.400000000001</v>
      </c>
      <c r="K27" s="2">
        <f t="shared" si="17"/>
        <v>0</v>
      </c>
      <c r="L27" s="2">
        <f t="shared" si="18"/>
        <v>29368.400000000001</v>
      </c>
      <c r="M27" s="2">
        <f t="shared" si="19"/>
        <v>0</v>
      </c>
      <c r="N27" s="4">
        <f t="shared" si="20"/>
        <v>27900</v>
      </c>
      <c r="O27" s="2">
        <f t="shared" si="21"/>
        <v>0</v>
      </c>
      <c r="P27" s="2">
        <f t="shared" si="22"/>
        <v>27900</v>
      </c>
      <c r="Q27" s="2">
        <f t="shared" si="23"/>
        <v>0</v>
      </c>
    </row>
    <row r="28" spans="1:17">
      <c r="A28" s="7"/>
      <c r="B28" s="5" t="s">
        <v>7</v>
      </c>
      <c r="C28" s="16">
        <v>9</v>
      </c>
      <c r="D28" s="1">
        <v>8</v>
      </c>
      <c r="E28" s="1">
        <v>8</v>
      </c>
      <c r="F28" s="1">
        <f t="shared" si="24"/>
        <v>226.4</v>
      </c>
      <c r="G28" s="1"/>
      <c r="H28" s="1">
        <v>226.4</v>
      </c>
      <c r="I28" s="1"/>
      <c r="J28" s="4">
        <f t="shared" si="16"/>
        <v>28300</v>
      </c>
      <c r="K28" s="2">
        <f t="shared" si="17"/>
        <v>0</v>
      </c>
      <c r="L28" s="2">
        <f t="shared" si="18"/>
        <v>28300</v>
      </c>
      <c r="M28" s="2">
        <f t="shared" si="19"/>
        <v>0</v>
      </c>
      <c r="N28" s="4">
        <f t="shared" si="20"/>
        <v>28300</v>
      </c>
      <c r="O28" s="2">
        <f t="shared" si="21"/>
        <v>0</v>
      </c>
      <c r="P28" s="2">
        <f t="shared" si="22"/>
        <v>28300</v>
      </c>
      <c r="Q28" s="2">
        <f t="shared" si="23"/>
        <v>0</v>
      </c>
    </row>
    <row r="29" spans="1:17">
      <c r="A29" s="7"/>
      <c r="B29" s="5" t="s">
        <v>21</v>
      </c>
      <c r="C29" s="16">
        <v>27</v>
      </c>
      <c r="D29" s="1">
        <v>27</v>
      </c>
      <c r="E29" s="1">
        <v>27</v>
      </c>
      <c r="F29" s="1">
        <f t="shared" si="24"/>
        <v>982.2</v>
      </c>
      <c r="G29" s="1"/>
      <c r="H29" s="1">
        <v>982.2</v>
      </c>
      <c r="I29" s="1"/>
      <c r="J29" s="4">
        <f t="shared" si="16"/>
        <v>36377.800000000003</v>
      </c>
      <c r="K29" s="2">
        <f t="shared" si="17"/>
        <v>0</v>
      </c>
      <c r="L29" s="2">
        <f t="shared" si="18"/>
        <v>36377.800000000003</v>
      </c>
      <c r="M29" s="2">
        <f t="shared" si="19"/>
        <v>0</v>
      </c>
      <c r="N29" s="4">
        <f t="shared" si="20"/>
        <v>36377.800000000003</v>
      </c>
      <c r="O29" s="2">
        <f t="shared" si="21"/>
        <v>0</v>
      </c>
      <c r="P29" s="2">
        <f t="shared" si="22"/>
        <v>36377.800000000003</v>
      </c>
      <c r="Q29" s="2">
        <f t="shared" si="23"/>
        <v>0</v>
      </c>
    </row>
    <row r="30" spans="1:17">
      <c r="A30" s="7"/>
      <c r="B30" s="24" t="s">
        <v>38</v>
      </c>
      <c r="C30" s="22">
        <f>SUM(C31:C37)</f>
        <v>484</v>
      </c>
      <c r="D30" s="22">
        <f t="shared" ref="D30:E30" si="25">SUM(D31:D37)</f>
        <v>402</v>
      </c>
      <c r="E30" s="32">
        <f t="shared" si="25"/>
        <v>402</v>
      </c>
      <c r="F30" s="22">
        <f t="shared" ref="F30:I30" si="26">SUM(F31:F37)</f>
        <v>11987.1</v>
      </c>
      <c r="G30" s="22">
        <f t="shared" si="26"/>
        <v>0</v>
      </c>
      <c r="H30" s="22">
        <f t="shared" si="26"/>
        <v>11584.5</v>
      </c>
      <c r="I30" s="22">
        <f t="shared" si="26"/>
        <v>402.6</v>
      </c>
      <c r="J30" s="23">
        <f t="shared" si="16"/>
        <v>29818.7</v>
      </c>
      <c r="K30" s="21">
        <f t="shared" si="17"/>
        <v>0</v>
      </c>
      <c r="L30" s="21">
        <f t="shared" si="18"/>
        <v>28817.200000000001</v>
      </c>
      <c r="M30" s="21">
        <f t="shared" si="19"/>
        <v>1001.5</v>
      </c>
      <c r="N30" s="23">
        <f t="shared" si="20"/>
        <v>29818.7</v>
      </c>
      <c r="O30" s="21">
        <f t="shared" si="21"/>
        <v>0</v>
      </c>
      <c r="P30" s="21">
        <f t="shared" si="22"/>
        <v>28817.200000000001</v>
      </c>
      <c r="Q30" s="21">
        <f t="shared" si="23"/>
        <v>1001.5</v>
      </c>
    </row>
    <row r="31" spans="1:17">
      <c r="A31" s="7"/>
      <c r="B31" s="5" t="s">
        <v>6</v>
      </c>
      <c r="C31" s="16">
        <v>1</v>
      </c>
      <c r="D31" s="1">
        <v>1</v>
      </c>
      <c r="E31" s="1">
        <v>1</v>
      </c>
      <c r="F31" s="1">
        <f>G31+H31+I31</f>
        <v>157.5</v>
      </c>
      <c r="G31" s="1"/>
      <c r="H31" s="1">
        <v>156</v>
      </c>
      <c r="I31" s="1">
        <v>1.5</v>
      </c>
      <c r="J31" s="4">
        <f t="shared" si="16"/>
        <v>157500</v>
      </c>
      <c r="K31" s="2">
        <f t="shared" si="17"/>
        <v>0</v>
      </c>
      <c r="L31" s="2">
        <f t="shared" si="18"/>
        <v>156000</v>
      </c>
      <c r="M31" s="2">
        <f t="shared" si="19"/>
        <v>1500</v>
      </c>
      <c r="N31" s="4">
        <f t="shared" si="20"/>
        <v>157500</v>
      </c>
      <c r="O31" s="2">
        <f t="shared" si="21"/>
        <v>0</v>
      </c>
      <c r="P31" s="2">
        <f t="shared" si="22"/>
        <v>156000</v>
      </c>
      <c r="Q31" s="2">
        <f t="shared" si="23"/>
        <v>1500</v>
      </c>
    </row>
    <row r="32" spans="1:17">
      <c r="A32" s="7"/>
      <c r="B32" s="5" t="s">
        <v>29</v>
      </c>
      <c r="C32" s="16">
        <v>2</v>
      </c>
      <c r="D32" s="1">
        <v>1</v>
      </c>
      <c r="E32" s="1">
        <v>1</v>
      </c>
      <c r="F32" s="1">
        <f t="shared" ref="F32:F37" si="27">G32+H32+I32</f>
        <v>105.6</v>
      </c>
      <c r="G32" s="1"/>
      <c r="H32" s="1">
        <v>104</v>
      </c>
      <c r="I32" s="1">
        <v>1.6</v>
      </c>
      <c r="J32" s="4">
        <f t="shared" si="16"/>
        <v>105600</v>
      </c>
      <c r="K32" s="2">
        <f t="shared" si="17"/>
        <v>0</v>
      </c>
      <c r="L32" s="2">
        <f t="shared" si="18"/>
        <v>104000</v>
      </c>
      <c r="M32" s="2">
        <f t="shared" si="19"/>
        <v>1600</v>
      </c>
      <c r="N32" s="4">
        <f t="shared" si="20"/>
        <v>105600</v>
      </c>
      <c r="O32" s="2">
        <f t="shared" si="21"/>
        <v>0</v>
      </c>
      <c r="P32" s="2">
        <f t="shared" si="22"/>
        <v>104000</v>
      </c>
      <c r="Q32" s="2">
        <f t="shared" si="23"/>
        <v>1600</v>
      </c>
    </row>
    <row r="33" spans="1:17">
      <c r="A33" s="7"/>
      <c r="B33" s="5" t="s">
        <v>30</v>
      </c>
      <c r="C33" s="16">
        <v>1</v>
      </c>
      <c r="D33" s="1">
        <v>1</v>
      </c>
      <c r="E33" s="1">
        <v>1</v>
      </c>
      <c r="F33" s="1">
        <f t="shared" si="27"/>
        <v>96.7</v>
      </c>
      <c r="G33" s="1"/>
      <c r="H33" s="1">
        <v>95.2</v>
      </c>
      <c r="I33" s="1">
        <v>1.5</v>
      </c>
      <c r="J33" s="4">
        <f t="shared" si="16"/>
        <v>96700</v>
      </c>
      <c r="K33" s="2">
        <f t="shared" si="17"/>
        <v>0</v>
      </c>
      <c r="L33" s="2">
        <f t="shared" si="18"/>
        <v>95200</v>
      </c>
      <c r="M33" s="2">
        <f t="shared" si="19"/>
        <v>1500</v>
      </c>
      <c r="N33" s="4">
        <f t="shared" si="20"/>
        <v>96700</v>
      </c>
      <c r="O33" s="2">
        <f t="shared" si="21"/>
        <v>0</v>
      </c>
      <c r="P33" s="2">
        <f t="shared" si="22"/>
        <v>95200</v>
      </c>
      <c r="Q33" s="2">
        <f t="shared" si="23"/>
        <v>1500</v>
      </c>
    </row>
    <row r="34" spans="1:17">
      <c r="A34" s="7"/>
      <c r="B34" s="5" t="s">
        <v>23</v>
      </c>
      <c r="C34" s="16">
        <v>21</v>
      </c>
      <c r="D34" s="1">
        <v>19</v>
      </c>
      <c r="E34" s="1">
        <v>19</v>
      </c>
      <c r="F34" s="1">
        <f t="shared" si="27"/>
        <v>1067.5999999999999</v>
      </c>
      <c r="G34" s="1"/>
      <c r="H34" s="1">
        <v>1058.5999999999999</v>
      </c>
      <c r="I34" s="1">
        <v>9</v>
      </c>
      <c r="J34" s="4">
        <f t="shared" si="16"/>
        <v>56189.5</v>
      </c>
      <c r="K34" s="2">
        <f t="shared" si="17"/>
        <v>0</v>
      </c>
      <c r="L34" s="2">
        <f t="shared" si="18"/>
        <v>55715.8</v>
      </c>
      <c r="M34" s="2">
        <f t="shared" si="19"/>
        <v>473.7</v>
      </c>
      <c r="N34" s="4">
        <f t="shared" si="20"/>
        <v>56189.5</v>
      </c>
      <c r="O34" s="2">
        <f t="shared" si="21"/>
        <v>0</v>
      </c>
      <c r="P34" s="2">
        <f t="shared" si="22"/>
        <v>55715.8</v>
      </c>
      <c r="Q34" s="2">
        <f t="shared" si="23"/>
        <v>473.7</v>
      </c>
    </row>
    <row r="35" spans="1:17">
      <c r="A35" s="7"/>
      <c r="B35" s="5" t="s">
        <v>7</v>
      </c>
      <c r="C35" s="16">
        <v>63</v>
      </c>
      <c r="D35" s="1">
        <v>59</v>
      </c>
      <c r="E35" s="1">
        <v>59</v>
      </c>
      <c r="F35" s="1">
        <f t="shared" si="27"/>
        <v>2127.2000000000003</v>
      </c>
      <c r="G35" s="1"/>
      <c r="H35" s="1">
        <v>2057.9</v>
      </c>
      <c r="I35" s="1">
        <v>69.3</v>
      </c>
      <c r="J35" s="4">
        <f t="shared" si="16"/>
        <v>36054.299999999996</v>
      </c>
      <c r="K35" s="15">
        <f t="shared" si="17"/>
        <v>0</v>
      </c>
      <c r="L35" s="15">
        <f t="shared" si="18"/>
        <v>34879.699999999997</v>
      </c>
      <c r="M35" s="15">
        <f t="shared" si="19"/>
        <v>1174.5999999999999</v>
      </c>
      <c r="N35" s="4">
        <f t="shared" si="20"/>
        <v>36054.299999999996</v>
      </c>
      <c r="O35" s="15">
        <f t="shared" si="21"/>
        <v>0</v>
      </c>
      <c r="P35" s="15">
        <f t="shared" si="22"/>
        <v>34879.699999999997</v>
      </c>
      <c r="Q35" s="15">
        <f t="shared" si="23"/>
        <v>1174.5999999999999</v>
      </c>
    </row>
    <row r="36" spans="1:17">
      <c r="A36" s="7"/>
      <c r="B36" s="5" t="s">
        <v>21</v>
      </c>
      <c r="C36" s="16">
        <v>379</v>
      </c>
      <c r="D36" s="1">
        <v>304</v>
      </c>
      <c r="E36" s="1">
        <v>304</v>
      </c>
      <c r="F36" s="1">
        <f t="shared" si="27"/>
        <v>8195</v>
      </c>
      <c r="G36" s="1"/>
      <c r="H36" s="1">
        <v>8112.8</v>
      </c>
      <c r="I36" s="1">
        <v>82.2</v>
      </c>
      <c r="J36" s="4">
        <f t="shared" si="16"/>
        <v>26957.200000000001</v>
      </c>
      <c r="K36" s="2">
        <f t="shared" si="17"/>
        <v>0</v>
      </c>
      <c r="L36" s="2">
        <f t="shared" si="18"/>
        <v>26686.799999999999</v>
      </c>
      <c r="M36" s="2">
        <f t="shared" si="19"/>
        <v>270.39999999999998</v>
      </c>
      <c r="N36" s="4">
        <f t="shared" si="20"/>
        <v>26957.200000000001</v>
      </c>
      <c r="O36" s="2">
        <f t="shared" si="21"/>
        <v>0</v>
      </c>
      <c r="P36" s="2">
        <f t="shared" si="22"/>
        <v>26686.799999999999</v>
      </c>
      <c r="Q36" s="2">
        <f t="shared" si="23"/>
        <v>270.39999999999998</v>
      </c>
    </row>
    <row r="37" spans="1:17">
      <c r="A37" s="7"/>
      <c r="B37" s="5" t="s">
        <v>22</v>
      </c>
      <c r="C37" s="16">
        <v>17</v>
      </c>
      <c r="D37" s="1">
        <v>17</v>
      </c>
      <c r="E37" s="1">
        <v>17</v>
      </c>
      <c r="F37" s="1">
        <f t="shared" si="27"/>
        <v>237.5</v>
      </c>
      <c r="G37" s="28"/>
      <c r="H37" s="1">
        <v>0</v>
      </c>
      <c r="I37" s="1">
        <v>237.5</v>
      </c>
      <c r="J37" s="4">
        <f t="shared" si="16"/>
        <v>13970.6</v>
      </c>
      <c r="K37" s="2">
        <f t="shared" si="17"/>
        <v>0</v>
      </c>
      <c r="L37" s="2">
        <f t="shared" si="18"/>
        <v>0</v>
      </c>
      <c r="M37" s="2">
        <f t="shared" si="19"/>
        <v>13970.6</v>
      </c>
      <c r="N37" s="4">
        <f t="shared" si="20"/>
        <v>13970.6</v>
      </c>
      <c r="O37" s="2">
        <f t="shared" si="21"/>
        <v>0</v>
      </c>
      <c r="P37" s="2">
        <f t="shared" si="22"/>
        <v>0</v>
      </c>
      <c r="Q37" s="2">
        <f t="shared" si="23"/>
        <v>13970.6</v>
      </c>
    </row>
  </sheetData>
  <autoFilter ref="A5:Q37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workbookViewId="0">
      <pane ySplit="5" topLeftCell="A6" activePane="bottomLeft" state="frozen"/>
      <selection pane="bottomLeft" activeCell="R1" sqref="R1:R1048576"/>
    </sheetView>
  </sheetViews>
  <sheetFormatPr defaultColWidth="9.140625" defaultRowHeight="15"/>
  <cols>
    <col min="1" max="1" width="5" style="8" customWidth="1"/>
    <col min="2" max="2" width="61.140625" style="6" customWidth="1"/>
    <col min="3" max="3" width="13.85546875" style="6" customWidth="1"/>
    <col min="4" max="4" width="12.140625" style="6" customWidth="1"/>
    <col min="5" max="5" width="16.42578125" style="6" customWidth="1"/>
    <col min="6" max="6" width="14.7109375" style="26" customWidth="1"/>
    <col min="7" max="7" width="13" style="26" customWidth="1"/>
    <col min="8" max="8" width="13.5703125" style="26" customWidth="1"/>
    <col min="9" max="9" width="12.7109375" style="26" customWidth="1"/>
    <col min="10" max="17" width="15.42578125" style="6" customWidth="1"/>
    <col min="18" max="19" width="9.5703125" style="6" bestFit="1" customWidth="1"/>
    <col min="20" max="20" width="12.85546875" style="6" customWidth="1"/>
    <col min="21" max="16384" width="9.140625" style="6"/>
  </cols>
  <sheetData>
    <row r="1" spans="1:17">
      <c r="P1" s="9" t="s">
        <v>18</v>
      </c>
    </row>
    <row r="2" spans="1:17" ht="21.75" customHeight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71" t="s">
        <v>11</v>
      </c>
      <c r="B3" s="73" t="s">
        <v>1</v>
      </c>
      <c r="C3" s="73" t="s">
        <v>2</v>
      </c>
      <c r="D3" s="73" t="s">
        <v>3</v>
      </c>
      <c r="E3" s="73" t="s">
        <v>15</v>
      </c>
      <c r="F3" s="76" t="s">
        <v>37</v>
      </c>
      <c r="G3" s="76"/>
      <c r="H3" s="77"/>
      <c r="I3" s="77"/>
      <c r="J3" s="78" t="s">
        <v>8</v>
      </c>
      <c r="K3" s="78"/>
      <c r="L3" s="78"/>
      <c r="M3" s="78"/>
      <c r="N3" s="78"/>
      <c r="O3" s="78"/>
      <c r="P3" s="78"/>
      <c r="Q3" s="78"/>
    </row>
    <row r="4" spans="1:17">
      <c r="A4" s="72"/>
      <c r="B4" s="74"/>
      <c r="C4" s="74"/>
      <c r="D4" s="75"/>
      <c r="E4" s="75"/>
      <c r="F4" s="77"/>
      <c r="G4" s="77"/>
      <c r="H4" s="77"/>
      <c r="I4" s="77"/>
      <c r="J4" s="73" t="s">
        <v>16</v>
      </c>
      <c r="K4" s="73"/>
      <c r="L4" s="75"/>
      <c r="M4" s="75"/>
      <c r="N4" s="73" t="s">
        <v>5</v>
      </c>
      <c r="O4" s="73"/>
      <c r="P4" s="75"/>
      <c r="Q4" s="75"/>
    </row>
    <row r="5" spans="1:17" ht="45">
      <c r="A5" s="72"/>
      <c r="B5" s="74"/>
      <c r="C5" s="74"/>
      <c r="D5" s="75"/>
      <c r="E5" s="75"/>
      <c r="F5" s="35" t="s">
        <v>12</v>
      </c>
      <c r="G5" s="35" t="s">
        <v>10</v>
      </c>
      <c r="H5" s="35" t="s">
        <v>9</v>
      </c>
      <c r="I5" s="35" t="s">
        <v>4</v>
      </c>
      <c r="J5" s="34" t="s">
        <v>13</v>
      </c>
      <c r="K5" s="34" t="s">
        <v>31</v>
      </c>
      <c r="L5" s="34" t="s">
        <v>32</v>
      </c>
      <c r="M5" s="34" t="s">
        <v>33</v>
      </c>
      <c r="N5" s="34" t="s">
        <v>14</v>
      </c>
      <c r="O5" s="34" t="s">
        <v>36</v>
      </c>
      <c r="P5" s="34" t="s">
        <v>34</v>
      </c>
      <c r="Q5" s="34" t="s">
        <v>35</v>
      </c>
    </row>
    <row r="6" spans="1:17" s="13" customForma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</row>
    <row r="7" spans="1:17" ht="28.5">
      <c r="A7" s="14"/>
      <c r="B7" s="17" t="s">
        <v>28</v>
      </c>
      <c r="C7" s="19">
        <f>C9+C16+C23+C30</f>
        <v>733</v>
      </c>
      <c r="D7" s="19">
        <f t="shared" ref="D7:I7" si="0">D9+D16+D23+D30</f>
        <v>654</v>
      </c>
      <c r="E7" s="19">
        <f t="shared" si="0"/>
        <v>651</v>
      </c>
      <c r="F7" s="19">
        <f t="shared" si="0"/>
        <v>189398.5</v>
      </c>
      <c r="G7" s="19">
        <f t="shared" si="0"/>
        <v>0</v>
      </c>
      <c r="H7" s="19">
        <f t="shared" si="0"/>
        <v>181286.8</v>
      </c>
      <c r="I7" s="19">
        <f t="shared" si="0"/>
        <v>8111.6999999999989</v>
      </c>
      <c r="J7" s="18">
        <f t="shared" ref="J7:J37" si="1">K7+L7+M7</f>
        <v>26448.6</v>
      </c>
      <c r="K7" s="18">
        <f t="shared" ref="K7:K37" si="2">ROUND(G7/E7/11*1000,1)</f>
        <v>0</v>
      </c>
      <c r="L7" s="18">
        <f t="shared" ref="L7:L30" si="3">ROUND(H7/E7/11*1000,1)</f>
        <v>25315.8</v>
      </c>
      <c r="M7" s="18">
        <f t="shared" ref="M7:M36" si="4">ROUND(I7/E7/11*1000,1)</f>
        <v>1132.8</v>
      </c>
      <c r="N7" s="18">
        <f t="shared" ref="N7:N37" si="5">O7+P7+Q7</f>
        <v>26327.3</v>
      </c>
      <c r="O7" s="18">
        <f t="shared" ref="O7:O37" si="6">ROUND(G7/D7/11*1000,1)</f>
        <v>0</v>
      </c>
      <c r="P7" s="18">
        <f t="shared" ref="P7:P37" si="7">ROUND(H7/D7/11*1000,1)</f>
        <v>25199.7</v>
      </c>
      <c r="Q7" s="18">
        <f t="shared" ref="Q7:Q37" si="8">ROUND(I7/D7/11*1000,1)</f>
        <v>1127.5999999999999</v>
      </c>
    </row>
    <row r="8" spans="1:17">
      <c r="A8" s="7"/>
      <c r="B8" s="3" t="s">
        <v>0</v>
      </c>
      <c r="C8" s="1"/>
      <c r="D8" s="1"/>
      <c r="E8" s="31"/>
      <c r="F8" s="1"/>
      <c r="G8" s="1"/>
      <c r="H8" s="1"/>
      <c r="I8" s="1"/>
      <c r="J8" s="4"/>
      <c r="K8" s="2"/>
      <c r="L8" s="2"/>
      <c r="M8" s="2"/>
      <c r="N8" s="4"/>
      <c r="O8" s="2"/>
      <c r="P8" s="2"/>
      <c r="Q8" s="2"/>
    </row>
    <row r="9" spans="1:17" ht="30">
      <c r="A9" s="7"/>
      <c r="B9" s="20" t="s">
        <v>26</v>
      </c>
      <c r="C9" s="22">
        <f>SUM(C10:C15)</f>
        <v>62.5</v>
      </c>
      <c r="D9" s="29">
        <f t="shared" ref="D9:I9" si="9">SUM(D10:D15)</f>
        <v>54</v>
      </c>
      <c r="E9" s="33">
        <f t="shared" si="9"/>
        <v>50</v>
      </c>
      <c r="F9" s="22">
        <f t="shared" si="9"/>
        <v>7434.3</v>
      </c>
      <c r="G9" s="22">
        <f t="shared" si="9"/>
        <v>0</v>
      </c>
      <c r="H9" s="22">
        <f t="shared" si="9"/>
        <v>7434.3</v>
      </c>
      <c r="I9" s="22">
        <f t="shared" si="9"/>
        <v>0</v>
      </c>
      <c r="J9" s="23">
        <f t="shared" si="1"/>
        <v>13516.9</v>
      </c>
      <c r="K9" s="21">
        <f t="shared" si="2"/>
        <v>0</v>
      </c>
      <c r="L9" s="21">
        <f t="shared" si="3"/>
        <v>13516.9</v>
      </c>
      <c r="M9" s="21">
        <f t="shared" si="4"/>
        <v>0</v>
      </c>
      <c r="N9" s="23">
        <f t="shared" si="5"/>
        <v>12515.7</v>
      </c>
      <c r="O9" s="21">
        <f t="shared" si="6"/>
        <v>0</v>
      </c>
      <c r="P9" s="21">
        <f t="shared" si="7"/>
        <v>12515.7</v>
      </c>
      <c r="Q9" s="21">
        <f t="shared" si="8"/>
        <v>0</v>
      </c>
    </row>
    <row r="10" spans="1:17" ht="15" customHeight="1">
      <c r="A10" s="7"/>
      <c r="B10" s="5" t="s">
        <v>6</v>
      </c>
      <c r="C10" s="1">
        <v>1</v>
      </c>
      <c r="D10" s="1">
        <v>1</v>
      </c>
      <c r="E10" s="1">
        <v>1</v>
      </c>
      <c r="F10" s="1">
        <f t="shared" ref="F10:F15" si="10">G10+H10+I10</f>
        <v>412.8</v>
      </c>
      <c r="G10" s="1"/>
      <c r="H10" s="1">
        <v>412.8</v>
      </c>
      <c r="I10" s="1"/>
      <c r="J10" s="4">
        <f t="shared" si="1"/>
        <v>34400</v>
      </c>
      <c r="K10" s="2">
        <f t="shared" si="2"/>
        <v>0</v>
      </c>
      <c r="L10" s="2">
        <f t="shared" ref="L10:L15" si="11">ROUND(H10/E10/12*1000,1)</f>
        <v>34400</v>
      </c>
      <c r="M10" s="2">
        <f t="shared" si="4"/>
        <v>0</v>
      </c>
      <c r="N10" s="4">
        <f t="shared" si="5"/>
        <v>37527.300000000003</v>
      </c>
      <c r="O10" s="2">
        <f t="shared" si="6"/>
        <v>0</v>
      </c>
      <c r="P10" s="2">
        <f t="shared" si="7"/>
        <v>37527.300000000003</v>
      </c>
      <c r="Q10" s="2">
        <f t="shared" si="8"/>
        <v>0</v>
      </c>
    </row>
    <row r="11" spans="1:17" ht="15" customHeight="1">
      <c r="A11" s="7"/>
      <c r="B11" s="5" t="s">
        <v>29</v>
      </c>
      <c r="C11" s="1">
        <v>1</v>
      </c>
      <c r="D11" s="1">
        <v>1</v>
      </c>
      <c r="E11" s="1">
        <v>1</v>
      </c>
      <c r="F11" s="1">
        <f t="shared" si="10"/>
        <v>293.39999999999998</v>
      </c>
      <c r="G11" s="1"/>
      <c r="H11" s="1">
        <v>293.39999999999998</v>
      </c>
      <c r="I11" s="1"/>
      <c r="J11" s="4">
        <f t="shared" si="1"/>
        <v>24450</v>
      </c>
      <c r="K11" s="2">
        <f t="shared" si="2"/>
        <v>0</v>
      </c>
      <c r="L11" s="2">
        <f t="shared" si="11"/>
        <v>24450</v>
      </c>
      <c r="M11" s="2">
        <f t="shared" si="4"/>
        <v>0</v>
      </c>
      <c r="N11" s="4">
        <f t="shared" si="5"/>
        <v>26672.7</v>
      </c>
      <c r="O11" s="2">
        <f t="shared" si="6"/>
        <v>0</v>
      </c>
      <c r="P11" s="2">
        <f t="shared" si="7"/>
        <v>26672.7</v>
      </c>
      <c r="Q11" s="2">
        <f t="shared" si="8"/>
        <v>0</v>
      </c>
    </row>
    <row r="12" spans="1:17" ht="15" customHeight="1">
      <c r="A12" s="7"/>
      <c r="B12" s="5" t="s">
        <v>30</v>
      </c>
      <c r="C12" s="1">
        <v>1</v>
      </c>
      <c r="D12" s="1">
        <v>1</v>
      </c>
      <c r="E12" s="1">
        <v>1</v>
      </c>
      <c r="F12" s="1">
        <f t="shared" si="10"/>
        <v>312.2</v>
      </c>
      <c r="G12" s="1"/>
      <c r="H12" s="1">
        <v>312.2</v>
      </c>
      <c r="I12" s="1"/>
      <c r="J12" s="4">
        <f t="shared" si="1"/>
        <v>26016.7</v>
      </c>
      <c r="K12" s="2">
        <f t="shared" si="2"/>
        <v>0</v>
      </c>
      <c r="L12" s="2">
        <f t="shared" si="11"/>
        <v>26016.7</v>
      </c>
      <c r="M12" s="2">
        <f t="shared" si="4"/>
        <v>0</v>
      </c>
      <c r="N12" s="4">
        <f t="shared" si="5"/>
        <v>28381.8</v>
      </c>
      <c r="O12" s="2">
        <f t="shared" si="6"/>
        <v>0</v>
      </c>
      <c r="P12" s="2">
        <f t="shared" si="7"/>
        <v>28381.8</v>
      </c>
      <c r="Q12" s="2">
        <f t="shared" si="8"/>
        <v>0</v>
      </c>
    </row>
    <row r="13" spans="1:17">
      <c r="A13" s="7"/>
      <c r="B13" s="5" t="s">
        <v>23</v>
      </c>
      <c r="C13" s="1">
        <v>5.5</v>
      </c>
      <c r="D13" s="1">
        <v>4</v>
      </c>
      <c r="E13" s="31">
        <v>4</v>
      </c>
      <c r="F13" s="1">
        <f t="shared" si="10"/>
        <v>837.5</v>
      </c>
      <c r="G13" s="1"/>
      <c r="H13" s="1">
        <v>837.5</v>
      </c>
      <c r="I13" s="1"/>
      <c r="J13" s="4">
        <f t="shared" si="1"/>
        <v>17447.900000000001</v>
      </c>
      <c r="K13" s="2">
        <f t="shared" si="2"/>
        <v>0</v>
      </c>
      <c r="L13" s="2">
        <f t="shared" si="11"/>
        <v>17447.900000000001</v>
      </c>
      <c r="M13" s="2">
        <f t="shared" si="4"/>
        <v>0</v>
      </c>
      <c r="N13" s="4">
        <f t="shared" si="5"/>
        <v>19034.099999999999</v>
      </c>
      <c r="O13" s="2">
        <f t="shared" si="6"/>
        <v>0</v>
      </c>
      <c r="P13" s="2">
        <f t="shared" si="7"/>
        <v>19034.099999999999</v>
      </c>
      <c r="Q13" s="2">
        <f t="shared" si="8"/>
        <v>0</v>
      </c>
    </row>
    <row r="14" spans="1:17">
      <c r="A14" s="7"/>
      <c r="B14" s="5" t="s">
        <v>7</v>
      </c>
      <c r="C14" s="1">
        <v>24.5</v>
      </c>
      <c r="D14" s="1">
        <v>20</v>
      </c>
      <c r="E14" s="1">
        <v>20</v>
      </c>
      <c r="F14" s="1">
        <f t="shared" si="10"/>
        <v>2809.1</v>
      </c>
      <c r="G14" s="1"/>
      <c r="H14" s="1">
        <v>2809.1</v>
      </c>
      <c r="I14" s="1"/>
      <c r="J14" s="4">
        <f t="shared" si="1"/>
        <v>11704.6</v>
      </c>
      <c r="K14" s="2">
        <f t="shared" si="2"/>
        <v>0</v>
      </c>
      <c r="L14" s="2">
        <f t="shared" si="11"/>
        <v>11704.6</v>
      </c>
      <c r="M14" s="2">
        <f t="shared" si="4"/>
        <v>0</v>
      </c>
      <c r="N14" s="4">
        <f t="shared" si="5"/>
        <v>12768.6</v>
      </c>
      <c r="O14" s="2">
        <f t="shared" si="6"/>
        <v>0</v>
      </c>
      <c r="P14" s="2">
        <f t="shared" si="7"/>
        <v>12768.6</v>
      </c>
      <c r="Q14" s="2">
        <f t="shared" si="8"/>
        <v>0</v>
      </c>
    </row>
    <row r="15" spans="1:17">
      <c r="A15" s="7"/>
      <c r="B15" s="5" t="s">
        <v>24</v>
      </c>
      <c r="C15" s="1">
        <v>29.5</v>
      </c>
      <c r="D15" s="1">
        <v>27</v>
      </c>
      <c r="E15" s="1">
        <v>23</v>
      </c>
      <c r="F15" s="1">
        <f t="shared" si="10"/>
        <v>2769.3</v>
      </c>
      <c r="G15" s="1"/>
      <c r="H15" s="1">
        <v>2769.3</v>
      </c>
      <c r="I15" s="1"/>
      <c r="J15" s="4">
        <f t="shared" si="1"/>
        <v>10033.700000000001</v>
      </c>
      <c r="K15" s="2">
        <f t="shared" si="2"/>
        <v>0</v>
      </c>
      <c r="L15" s="2">
        <f t="shared" si="11"/>
        <v>10033.700000000001</v>
      </c>
      <c r="M15" s="2">
        <f t="shared" si="4"/>
        <v>0</v>
      </c>
      <c r="N15" s="4">
        <f t="shared" si="5"/>
        <v>9324.2000000000007</v>
      </c>
      <c r="O15" s="2">
        <f t="shared" si="6"/>
        <v>0</v>
      </c>
      <c r="P15" s="2">
        <f t="shared" si="7"/>
        <v>9324.2000000000007</v>
      </c>
      <c r="Q15" s="2">
        <f t="shared" si="8"/>
        <v>0</v>
      </c>
    </row>
    <row r="16" spans="1:17">
      <c r="A16" s="7"/>
      <c r="B16" s="24" t="s">
        <v>17</v>
      </c>
      <c r="C16" s="22">
        <f>SUM(C17:C22)</f>
        <v>148.5</v>
      </c>
      <c r="D16" s="22">
        <f t="shared" ref="D16:I16" si="12">SUM(D17:D22)</f>
        <v>151</v>
      </c>
      <c r="E16" s="32">
        <f t="shared" si="12"/>
        <v>151</v>
      </c>
      <c r="F16" s="22">
        <f t="shared" si="12"/>
        <v>45332.399999999994</v>
      </c>
      <c r="G16" s="22">
        <f t="shared" si="12"/>
        <v>0</v>
      </c>
      <c r="H16" s="22">
        <f t="shared" si="12"/>
        <v>42894</v>
      </c>
      <c r="I16" s="22">
        <f t="shared" si="12"/>
        <v>2438.4</v>
      </c>
      <c r="J16" s="23">
        <f t="shared" si="1"/>
        <v>27292.2</v>
      </c>
      <c r="K16" s="21">
        <f t="shared" si="2"/>
        <v>0</v>
      </c>
      <c r="L16" s="21">
        <f t="shared" si="3"/>
        <v>25824.2</v>
      </c>
      <c r="M16" s="21">
        <f t="shared" si="4"/>
        <v>1468</v>
      </c>
      <c r="N16" s="23">
        <f t="shared" si="5"/>
        <v>27292.2</v>
      </c>
      <c r="O16" s="21">
        <f t="shared" si="6"/>
        <v>0</v>
      </c>
      <c r="P16" s="21">
        <f t="shared" si="7"/>
        <v>25824.2</v>
      </c>
      <c r="Q16" s="21">
        <f t="shared" si="8"/>
        <v>1468</v>
      </c>
    </row>
    <row r="17" spans="1:17">
      <c r="A17" s="7"/>
      <c r="B17" s="5" t="s">
        <v>6</v>
      </c>
      <c r="C17" s="1">
        <v>1</v>
      </c>
      <c r="D17" s="1">
        <v>1</v>
      </c>
      <c r="E17" s="1">
        <v>1</v>
      </c>
      <c r="F17" s="1">
        <f t="shared" ref="F17:F22" si="13">G17+H17+I17</f>
        <v>916</v>
      </c>
      <c r="G17" s="28"/>
      <c r="H17" s="1">
        <v>658.8</v>
      </c>
      <c r="I17" s="1">
        <v>257.2</v>
      </c>
      <c r="J17" s="4">
        <f t="shared" si="1"/>
        <v>78281.8</v>
      </c>
      <c r="K17" s="2">
        <f t="shared" si="2"/>
        <v>0</v>
      </c>
      <c r="L17" s="2">
        <f t="shared" ref="L17:L22" si="14">ROUND(H17/E17/12*1000,1)</f>
        <v>54900</v>
      </c>
      <c r="M17" s="2">
        <f t="shared" si="4"/>
        <v>23381.8</v>
      </c>
      <c r="N17" s="4">
        <f t="shared" si="5"/>
        <v>83272.7</v>
      </c>
      <c r="O17" s="2">
        <f t="shared" si="6"/>
        <v>0</v>
      </c>
      <c r="P17" s="2">
        <f t="shared" si="7"/>
        <v>59890.9</v>
      </c>
      <c r="Q17" s="2">
        <f t="shared" si="8"/>
        <v>23381.8</v>
      </c>
    </row>
    <row r="18" spans="1:17">
      <c r="A18" s="7"/>
      <c r="B18" s="5" t="s">
        <v>29</v>
      </c>
      <c r="C18" s="1">
        <v>4</v>
      </c>
      <c r="D18" s="1">
        <v>4</v>
      </c>
      <c r="E18" s="1">
        <v>4</v>
      </c>
      <c r="F18" s="1">
        <f t="shared" si="13"/>
        <v>2933</v>
      </c>
      <c r="G18" s="28"/>
      <c r="H18" s="1">
        <v>2352.3000000000002</v>
      </c>
      <c r="I18" s="1">
        <v>580.70000000000005</v>
      </c>
      <c r="J18" s="4">
        <f t="shared" si="1"/>
        <v>62204</v>
      </c>
      <c r="K18" s="2">
        <f t="shared" si="2"/>
        <v>0</v>
      </c>
      <c r="L18" s="2">
        <f t="shared" si="14"/>
        <v>49006.3</v>
      </c>
      <c r="M18" s="2">
        <f t="shared" si="4"/>
        <v>13197.7</v>
      </c>
      <c r="N18" s="4">
        <f t="shared" si="5"/>
        <v>66659.100000000006</v>
      </c>
      <c r="O18" s="2">
        <f t="shared" si="6"/>
        <v>0</v>
      </c>
      <c r="P18" s="2">
        <f t="shared" si="7"/>
        <v>53461.4</v>
      </c>
      <c r="Q18" s="2">
        <f t="shared" si="8"/>
        <v>13197.7</v>
      </c>
    </row>
    <row r="19" spans="1:17">
      <c r="A19" s="7"/>
      <c r="B19" s="5" t="s">
        <v>30</v>
      </c>
      <c r="C19" s="1">
        <v>1</v>
      </c>
      <c r="D19" s="1">
        <v>1</v>
      </c>
      <c r="E19" s="1">
        <v>1</v>
      </c>
      <c r="F19" s="1">
        <f t="shared" si="13"/>
        <v>823.3</v>
      </c>
      <c r="G19" s="28"/>
      <c r="H19" s="1">
        <v>549.1</v>
      </c>
      <c r="I19" s="1">
        <v>274.2</v>
      </c>
      <c r="J19" s="4">
        <f t="shared" si="1"/>
        <v>70685.600000000006</v>
      </c>
      <c r="K19" s="2">
        <f t="shared" si="2"/>
        <v>0</v>
      </c>
      <c r="L19" s="2">
        <f t="shared" si="14"/>
        <v>45758.3</v>
      </c>
      <c r="M19" s="2">
        <f t="shared" si="4"/>
        <v>24927.3</v>
      </c>
      <c r="N19" s="4">
        <f t="shared" si="5"/>
        <v>74845.5</v>
      </c>
      <c r="O19" s="2">
        <f t="shared" si="6"/>
        <v>0</v>
      </c>
      <c r="P19" s="2">
        <f t="shared" si="7"/>
        <v>49918.2</v>
      </c>
      <c r="Q19" s="2">
        <f t="shared" si="8"/>
        <v>24927.3</v>
      </c>
    </row>
    <row r="20" spans="1:17">
      <c r="A20" s="7"/>
      <c r="B20" s="5" t="s">
        <v>23</v>
      </c>
      <c r="C20" s="1">
        <v>62</v>
      </c>
      <c r="D20" s="1">
        <v>61</v>
      </c>
      <c r="E20" s="1">
        <v>61</v>
      </c>
      <c r="F20" s="1">
        <f t="shared" si="13"/>
        <v>16553.7</v>
      </c>
      <c r="G20" s="28"/>
      <c r="H20" s="1">
        <v>15406.4</v>
      </c>
      <c r="I20" s="1">
        <v>1147.3</v>
      </c>
      <c r="J20" s="4">
        <f t="shared" si="1"/>
        <v>22756.799999999999</v>
      </c>
      <c r="K20" s="2">
        <f t="shared" si="2"/>
        <v>0</v>
      </c>
      <c r="L20" s="2">
        <f t="shared" si="14"/>
        <v>21047</v>
      </c>
      <c r="M20" s="2">
        <f t="shared" si="4"/>
        <v>1709.8</v>
      </c>
      <c r="N20" s="4">
        <f t="shared" si="5"/>
        <v>24670.2</v>
      </c>
      <c r="O20" s="2">
        <f t="shared" si="6"/>
        <v>0</v>
      </c>
      <c r="P20" s="2">
        <f t="shared" si="7"/>
        <v>22960.400000000001</v>
      </c>
      <c r="Q20" s="2">
        <f t="shared" si="8"/>
        <v>1709.8</v>
      </c>
    </row>
    <row r="21" spans="1:17">
      <c r="A21" s="7"/>
      <c r="B21" s="5" t="s">
        <v>7</v>
      </c>
      <c r="C21" s="1">
        <v>30.5</v>
      </c>
      <c r="D21" s="1">
        <v>34</v>
      </c>
      <c r="E21" s="1">
        <v>34</v>
      </c>
      <c r="F21" s="1">
        <f t="shared" si="13"/>
        <v>6667.8</v>
      </c>
      <c r="G21" s="28"/>
      <c r="H21" s="1">
        <v>6667.8</v>
      </c>
      <c r="I21" s="1"/>
      <c r="J21" s="4">
        <f t="shared" si="1"/>
        <v>16342.6</v>
      </c>
      <c r="K21" s="2">
        <f t="shared" si="2"/>
        <v>0</v>
      </c>
      <c r="L21" s="2">
        <f t="shared" si="14"/>
        <v>16342.6</v>
      </c>
      <c r="M21" s="2">
        <f t="shared" si="4"/>
        <v>0</v>
      </c>
      <c r="N21" s="4">
        <f t="shared" si="5"/>
        <v>17828.3</v>
      </c>
      <c r="O21" s="2">
        <f t="shared" si="6"/>
        <v>0</v>
      </c>
      <c r="P21" s="2">
        <f t="shared" si="7"/>
        <v>17828.3</v>
      </c>
      <c r="Q21" s="2">
        <f t="shared" si="8"/>
        <v>0</v>
      </c>
    </row>
    <row r="22" spans="1:17">
      <c r="A22" s="7"/>
      <c r="B22" s="5" t="s">
        <v>25</v>
      </c>
      <c r="C22" s="1">
        <v>50</v>
      </c>
      <c r="D22" s="1">
        <v>50</v>
      </c>
      <c r="E22" s="1">
        <v>50</v>
      </c>
      <c r="F22" s="1">
        <f t="shared" si="13"/>
        <v>17438.599999999999</v>
      </c>
      <c r="G22" s="28"/>
      <c r="H22" s="1">
        <v>17259.599999999999</v>
      </c>
      <c r="I22" s="1">
        <v>179</v>
      </c>
      <c r="J22" s="4">
        <f t="shared" si="1"/>
        <v>29091.5</v>
      </c>
      <c r="K22" s="2">
        <f t="shared" si="2"/>
        <v>0</v>
      </c>
      <c r="L22" s="2">
        <f t="shared" si="14"/>
        <v>28766</v>
      </c>
      <c r="M22" s="2">
        <f t="shared" si="4"/>
        <v>325.5</v>
      </c>
      <c r="N22" s="4">
        <f t="shared" si="5"/>
        <v>31706.6</v>
      </c>
      <c r="O22" s="2">
        <f t="shared" si="6"/>
        <v>0</v>
      </c>
      <c r="P22" s="2">
        <f t="shared" si="7"/>
        <v>31381.1</v>
      </c>
      <c r="Q22" s="2">
        <f t="shared" si="8"/>
        <v>325.5</v>
      </c>
    </row>
    <row r="23" spans="1:17">
      <c r="A23" s="7"/>
      <c r="B23" s="24" t="s">
        <v>27</v>
      </c>
      <c r="C23" s="22">
        <f>SUM(C24:C29)</f>
        <v>50</v>
      </c>
      <c r="D23" s="22">
        <f t="shared" ref="D23:I23" si="15">SUM(D24:D29)</f>
        <v>47</v>
      </c>
      <c r="E23" s="32">
        <f t="shared" si="15"/>
        <v>48</v>
      </c>
      <c r="F23" s="22">
        <f t="shared" si="15"/>
        <v>14482.8</v>
      </c>
      <c r="G23" s="22">
        <f t="shared" si="15"/>
        <v>0</v>
      </c>
      <c r="H23" s="22">
        <f t="shared" si="15"/>
        <v>14482.8</v>
      </c>
      <c r="I23" s="22">
        <f t="shared" si="15"/>
        <v>0</v>
      </c>
      <c r="J23" s="23">
        <f t="shared" si="1"/>
        <v>27429.5</v>
      </c>
      <c r="K23" s="21">
        <f t="shared" si="2"/>
        <v>0</v>
      </c>
      <c r="L23" s="21">
        <f t="shared" si="3"/>
        <v>27429.5</v>
      </c>
      <c r="M23" s="21">
        <f t="shared" si="4"/>
        <v>0</v>
      </c>
      <c r="N23" s="23">
        <f t="shared" si="5"/>
        <v>28013.200000000001</v>
      </c>
      <c r="O23" s="21">
        <f t="shared" si="6"/>
        <v>0</v>
      </c>
      <c r="P23" s="21">
        <f t="shared" si="7"/>
        <v>28013.200000000001</v>
      </c>
      <c r="Q23" s="21">
        <f t="shared" si="8"/>
        <v>0</v>
      </c>
    </row>
    <row r="24" spans="1:17">
      <c r="A24" s="7"/>
      <c r="B24" s="5" t="s">
        <v>6</v>
      </c>
      <c r="C24" s="16">
        <v>1</v>
      </c>
      <c r="D24" s="1">
        <v>0</v>
      </c>
      <c r="E24" s="1">
        <v>1</v>
      </c>
      <c r="F24" s="1">
        <f>G24+H24+I24</f>
        <v>65.3</v>
      </c>
      <c r="G24" s="1"/>
      <c r="H24" s="1">
        <v>65.3</v>
      </c>
      <c r="I24" s="1"/>
      <c r="J24" s="23">
        <f t="shared" si="1"/>
        <v>5441.7</v>
      </c>
      <c r="K24" s="2">
        <f t="shared" si="2"/>
        <v>0</v>
      </c>
      <c r="L24" s="2">
        <f>ROUND(H24/E24/12*1000,1)</f>
        <v>5441.7</v>
      </c>
      <c r="M24" s="2">
        <f t="shared" si="4"/>
        <v>0</v>
      </c>
      <c r="N24" s="4" t="e">
        <f t="shared" si="5"/>
        <v>#DIV/0!</v>
      </c>
      <c r="O24" s="2" t="e">
        <f t="shared" si="6"/>
        <v>#DIV/0!</v>
      </c>
      <c r="P24" s="2" t="e">
        <f t="shared" si="7"/>
        <v>#DIV/0!</v>
      </c>
      <c r="Q24" s="2" t="e">
        <f t="shared" si="8"/>
        <v>#DIV/0!</v>
      </c>
    </row>
    <row r="25" spans="1:17">
      <c r="A25" s="7"/>
      <c r="B25" s="5" t="s">
        <v>29</v>
      </c>
      <c r="C25" s="16">
        <v>1</v>
      </c>
      <c r="D25" s="1">
        <v>1</v>
      </c>
      <c r="E25" s="1">
        <v>1</v>
      </c>
      <c r="F25" s="1">
        <f t="shared" ref="F25:F29" si="16">G25+H25+I25</f>
        <v>634.79999999999995</v>
      </c>
      <c r="G25" s="1"/>
      <c r="H25" s="1">
        <v>634.79999999999995</v>
      </c>
      <c r="I25" s="1"/>
      <c r="J25" s="4">
        <f t="shared" si="1"/>
        <v>52900</v>
      </c>
      <c r="K25" s="2">
        <f t="shared" si="2"/>
        <v>0</v>
      </c>
      <c r="L25" s="2">
        <f>ROUND(H25/E25/12*1000,1)</f>
        <v>52900</v>
      </c>
      <c r="M25" s="2">
        <f t="shared" si="4"/>
        <v>0</v>
      </c>
      <c r="N25" s="4">
        <f t="shared" si="5"/>
        <v>57709.1</v>
      </c>
      <c r="O25" s="2">
        <f t="shared" si="6"/>
        <v>0</v>
      </c>
      <c r="P25" s="2">
        <f t="shared" si="7"/>
        <v>57709.1</v>
      </c>
      <c r="Q25" s="2">
        <f t="shared" si="8"/>
        <v>0</v>
      </c>
    </row>
    <row r="26" spans="1:17">
      <c r="A26" s="7"/>
      <c r="B26" s="5" t="s">
        <v>30</v>
      </c>
      <c r="C26" s="16">
        <v>1</v>
      </c>
      <c r="D26" s="1">
        <v>1</v>
      </c>
      <c r="E26" s="1">
        <v>1</v>
      </c>
      <c r="F26" s="1">
        <f t="shared" si="16"/>
        <v>550.79999999999995</v>
      </c>
      <c r="G26" s="1"/>
      <c r="H26" s="1">
        <v>550.79999999999995</v>
      </c>
      <c r="I26" s="1"/>
      <c r="J26" s="4">
        <f t="shared" si="1"/>
        <v>45900</v>
      </c>
      <c r="K26" s="2">
        <f t="shared" si="2"/>
        <v>0</v>
      </c>
      <c r="L26" s="2">
        <f>ROUND(H26/E26/12*1000,1)</f>
        <v>45900</v>
      </c>
      <c r="M26" s="2">
        <f t="shared" si="4"/>
        <v>0</v>
      </c>
      <c r="N26" s="4">
        <f t="shared" si="5"/>
        <v>50072.7</v>
      </c>
      <c r="O26" s="2">
        <f t="shared" si="6"/>
        <v>0</v>
      </c>
      <c r="P26" s="2">
        <f t="shared" si="7"/>
        <v>50072.7</v>
      </c>
      <c r="Q26" s="2">
        <f t="shared" si="8"/>
        <v>0</v>
      </c>
    </row>
    <row r="27" spans="1:17">
      <c r="A27" s="7"/>
      <c r="B27" s="5" t="s">
        <v>23</v>
      </c>
      <c r="C27" s="16">
        <v>11</v>
      </c>
      <c r="D27" s="1">
        <v>10</v>
      </c>
      <c r="E27" s="1">
        <v>10</v>
      </c>
      <c r="F27" s="1">
        <f t="shared" si="16"/>
        <v>2336.5</v>
      </c>
      <c r="G27" s="1"/>
      <c r="H27" s="1">
        <v>2336.5</v>
      </c>
      <c r="I27" s="1"/>
      <c r="J27" s="4">
        <f t="shared" si="1"/>
        <v>21240.9</v>
      </c>
      <c r="K27" s="2">
        <f t="shared" si="2"/>
        <v>0</v>
      </c>
      <c r="L27" s="2">
        <f t="shared" si="3"/>
        <v>21240.9</v>
      </c>
      <c r="M27" s="2">
        <f t="shared" si="4"/>
        <v>0</v>
      </c>
      <c r="N27" s="4">
        <f t="shared" si="5"/>
        <v>21240.9</v>
      </c>
      <c r="O27" s="2">
        <f t="shared" si="6"/>
        <v>0</v>
      </c>
      <c r="P27" s="2">
        <f t="shared" si="7"/>
        <v>21240.9</v>
      </c>
      <c r="Q27" s="2">
        <f t="shared" si="8"/>
        <v>0</v>
      </c>
    </row>
    <row r="28" spans="1:17">
      <c r="A28" s="7"/>
      <c r="B28" s="5" t="s">
        <v>7</v>
      </c>
      <c r="C28" s="16">
        <v>9</v>
      </c>
      <c r="D28" s="1">
        <v>8</v>
      </c>
      <c r="E28" s="1">
        <v>8</v>
      </c>
      <c r="F28" s="1">
        <f t="shared" si="16"/>
        <v>1930.7</v>
      </c>
      <c r="G28" s="1"/>
      <c r="H28" s="1">
        <v>1930.7</v>
      </c>
      <c r="I28" s="1"/>
      <c r="J28" s="4">
        <f t="shared" si="1"/>
        <v>20111.5</v>
      </c>
      <c r="K28" s="2">
        <f t="shared" si="2"/>
        <v>0</v>
      </c>
      <c r="L28" s="2">
        <f>ROUND(H28/E28/12*1000,1)</f>
        <v>20111.5</v>
      </c>
      <c r="M28" s="2">
        <f t="shared" si="4"/>
        <v>0</v>
      </c>
      <c r="N28" s="4">
        <f t="shared" si="5"/>
        <v>21939.8</v>
      </c>
      <c r="O28" s="2">
        <f t="shared" si="6"/>
        <v>0</v>
      </c>
      <c r="P28" s="2">
        <f t="shared" si="7"/>
        <v>21939.8</v>
      </c>
      <c r="Q28" s="2">
        <f t="shared" si="8"/>
        <v>0</v>
      </c>
    </row>
    <row r="29" spans="1:17">
      <c r="A29" s="7"/>
      <c r="B29" s="5" t="s">
        <v>21</v>
      </c>
      <c r="C29" s="16">
        <v>27</v>
      </c>
      <c r="D29" s="1">
        <v>27</v>
      </c>
      <c r="E29" s="1">
        <v>27</v>
      </c>
      <c r="F29" s="1">
        <f t="shared" si="16"/>
        <v>8964.7000000000007</v>
      </c>
      <c r="G29" s="1"/>
      <c r="H29" s="1">
        <v>8964.7000000000007</v>
      </c>
      <c r="I29" s="1"/>
      <c r="J29" s="4">
        <f t="shared" si="1"/>
        <v>27668.799999999999</v>
      </c>
      <c r="K29" s="2">
        <f t="shared" si="2"/>
        <v>0</v>
      </c>
      <c r="L29" s="2">
        <f>ROUND(H29/E29/12*1000,1)</f>
        <v>27668.799999999999</v>
      </c>
      <c r="M29" s="2">
        <f t="shared" si="4"/>
        <v>0</v>
      </c>
      <c r="N29" s="4">
        <f t="shared" si="5"/>
        <v>30184.2</v>
      </c>
      <c r="O29" s="2">
        <f t="shared" si="6"/>
        <v>0</v>
      </c>
      <c r="P29" s="2">
        <f t="shared" si="7"/>
        <v>30184.2</v>
      </c>
      <c r="Q29" s="2">
        <f t="shared" si="8"/>
        <v>0</v>
      </c>
    </row>
    <row r="30" spans="1:17">
      <c r="A30" s="7"/>
      <c r="B30" s="24" t="s">
        <v>38</v>
      </c>
      <c r="C30" s="22">
        <f>SUM(C31:C37)</f>
        <v>472</v>
      </c>
      <c r="D30" s="22">
        <f t="shared" ref="D30:G30" si="17">SUM(D31:D37)</f>
        <v>402</v>
      </c>
      <c r="E30" s="32">
        <f t="shared" si="17"/>
        <v>402</v>
      </c>
      <c r="F30" s="22">
        <f t="shared" si="17"/>
        <v>122148.99999999999</v>
      </c>
      <c r="G30" s="22">
        <f t="shared" si="17"/>
        <v>0</v>
      </c>
      <c r="H30" s="22">
        <f>SUM(H31:H37)</f>
        <v>116475.7</v>
      </c>
      <c r="I30" s="22">
        <f>SUM(I31:I37)</f>
        <v>5673.2999999999993</v>
      </c>
      <c r="J30" s="23">
        <f t="shared" si="1"/>
        <v>27623</v>
      </c>
      <c r="K30" s="21">
        <f t="shared" si="2"/>
        <v>0</v>
      </c>
      <c r="L30" s="21">
        <f t="shared" si="3"/>
        <v>26340</v>
      </c>
      <c r="M30" s="21">
        <f t="shared" si="4"/>
        <v>1283</v>
      </c>
      <c r="N30" s="23">
        <f t="shared" si="5"/>
        <v>27623</v>
      </c>
      <c r="O30" s="21">
        <f t="shared" si="6"/>
        <v>0</v>
      </c>
      <c r="P30" s="21">
        <f t="shared" si="7"/>
        <v>26340</v>
      </c>
      <c r="Q30" s="21">
        <f t="shared" si="8"/>
        <v>1283</v>
      </c>
    </row>
    <row r="31" spans="1:17">
      <c r="A31" s="7"/>
      <c r="B31" s="5" t="s">
        <v>6</v>
      </c>
      <c r="C31" s="16">
        <v>1</v>
      </c>
      <c r="D31" s="1">
        <v>1</v>
      </c>
      <c r="E31" s="1">
        <v>1</v>
      </c>
      <c r="F31" s="1">
        <f t="shared" ref="F31:F37" si="18">G31+H31+I31</f>
        <v>1026</v>
      </c>
      <c r="G31" s="1"/>
      <c r="H31" s="1">
        <v>1006</v>
      </c>
      <c r="I31" s="1">
        <v>20</v>
      </c>
      <c r="J31" s="4">
        <f t="shared" si="1"/>
        <v>85500</v>
      </c>
      <c r="K31" s="2">
        <f t="shared" si="2"/>
        <v>0</v>
      </c>
      <c r="L31" s="2">
        <f t="shared" ref="L31:L37" si="19">ROUND(H31/E31/12*1000,1)</f>
        <v>83833.3</v>
      </c>
      <c r="M31" s="2">
        <f>ROUND(I31/E31/12*1000,1)</f>
        <v>1666.7</v>
      </c>
      <c r="N31" s="4">
        <f t="shared" si="5"/>
        <v>93272.7</v>
      </c>
      <c r="O31" s="2">
        <f t="shared" si="6"/>
        <v>0</v>
      </c>
      <c r="P31" s="2">
        <f t="shared" si="7"/>
        <v>91454.5</v>
      </c>
      <c r="Q31" s="2">
        <f t="shared" si="8"/>
        <v>1818.2</v>
      </c>
    </row>
    <row r="32" spans="1:17">
      <c r="A32" s="7"/>
      <c r="B32" s="5" t="s">
        <v>29</v>
      </c>
      <c r="C32" s="16">
        <v>2</v>
      </c>
      <c r="D32" s="1">
        <v>1</v>
      </c>
      <c r="E32" s="1">
        <v>1</v>
      </c>
      <c r="F32" s="1">
        <f t="shared" si="18"/>
        <v>810.30000000000007</v>
      </c>
      <c r="G32" s="1"/>
      <c r="H32" s="1">
        <v>786.2</v>
      </c>
      <c r="I32" s="1">
        <v>24.1</v>
      </c>
      <c r="J32" s="4">
        <f t="shared" si="1"/>
        <v>67525</v>
      </c>
      <c r="K32" s="2">
        <f t="shared" si="2"/>
        <v>0</v>
      </c>
      <c r="L32" s="2">
        <f t="shared" si="19"/>
        <v>65516.7</v>
      </c>
      <c r="M32" s="2">
        <f>ROUND(I32/E32/12*1000,1)</f>
        <v>2008.3</v>
      </c>
      <c r="N32" s="4">
        <f t="shared" si="5"/>
        <v>73663.599999999991</v>
      </c>
      <c r="O32" s="2">
        <f t="shared" si="6"/>
        <v>0</v>
      </c>
      <c r="P32" s="2">
        <f t="shared" si="7"/>
        <v>71472.7</v>
      </c>
      <c r="Q32" s="2">
        <f t="shared" si="8"/>
        <v>2190.9</v>
      </c>
    </row>
    <row r="33" spans="1:17">
      <c r="A33" s="7"/>
      <c r="B33" s="5" t="s">
        <v>30</v>
      </c>
      <c r="C33" s="16">
        <v>1</v>
      </c>
      <c r="D33" s="1">
        <v>1</v>
      </c>
      <c r="E33" s="1">
        <v>1</v>
      </c>
      <c r="F33" s="1">
        <f t="shared" si="18"/>
        <v>710</v>
      </c>
      <c r="G33" s="1"/>
      <c r="H33" s="1">
        <v>685.4</v>
      </c>
      <c r="I33" s="1">
        <v>24.6</v>
      </c>
      <c r="J33" s="4">
        <f t="shared" si="1"/>
        <v>59166.7</v>
      </c>
      <c r="K33" s="2">
        <f t="shared" si="2"/>
        <v>0</v>
      </c>
      <c r="L33" s="2">
        <f t="shared" si="19"/>
        <v>57116.7</v>
      </c>
      <c r="M33" s="2">
        <f>ROUND(I33/E33/12*1000,1)</f>
        <v>2050</v>
      </c>
      <c r="N33" s="4">
        <f t="shared" si="5"/>
        <v>64545.5</v>
      </c>
      <c r="O33" s="2">
        <f t="shared" si="6"/>
        <v>0</v>
      </c>
      <c r="P33" s="2">
        <f t="shared" si="7"/>
        <v>62309.1</v>
      </c>
      <c r="Q33" s="2">
        <f t="shared" si="8"/>
        <v>2236.4</v>
      </c>
    </row>
    <row r="34" spans="1:17">
      <c r="A34" s="7"/>
      <c r="B34" s="5" t="s">
        <v>23</v>
      </c>
      <c r="C34" s="16">
        <v>21</v>
      </c>
      <c r="D34" s="1">
        <v>19</v>
      </c>
      <c r="E34" s="1">
        <v>19</v>
      </c>
      <c r="F34" s="1">
        <f t="shared" si="18"/>
        <v>8566</v>
      </c>
      <c r="G34" s="1"/>
      <c r="H34" s="1">
        <v>8382</v>
      </c>
      <c r="I34" s="1">
        <v>184</v>
      </c>
      <c r="J34" s="4">
        <f t="shared" si="1"/>
        <v>37570.199999999997</v>
      </c>
      <c r="K34" s="2">
        <f t="shared" si="2"/>
        <v>0</v>
      </c>
      <c r="L34" s="2">
        <f t="shared" si="19"/>
        <v>36763.199999999997</v>
      </c>
      <c r="M34" s="2">
        <f>ROUND(I34/E34/12*1000,1)</f>
        <v>807</v>
      </c>
      <c r="N34" s="4">
        <f t="shared" si="5"/>
        <v>40985.700000000004</v>
      </c>
      <c r="O34" s="2">
        <f t="shared" si="6"/>
        <v>0</v>
      </c>
      <c r="P34" s="2">
        <f t="shared" si="7"/>
        <v>40105.300000000003</v>
      </c>
      <c r="Q34" s="2">
        <f t="shared" si="8"/>
        <v>880.4</v>
      </c>
    </row>
    <row r="35" spans="1:17">
      <c r="A35" s="7"/>
      <c r="B35" s="5" t="s">
        <v>7</v>
      </c>
      <c r="C35" s="16">
        <v>62</v>
      </c>
      <c r="D35" s="1">
        <v>57</v>
      </c>
      <c r="E35" s="1">
        <v>57</v>
      </c>
      <c r="F35" s="1">
        <f t="shared" si="18"/>
        <v>19656.099999999999</v>
      </c>
      <c r="G35" s="1"/>
      <c r="H35" s="1">
        <v>19003.599999999999</v>
      </c>
      <c r="I35" s="1">
        <v>652.5</v>
      </c>
      <c r="J35" s="4">
        <f t="shared" si="1"/>
        <v>28736.9</v>
      </c>
      <c r="K35" s="15">
        <f t="shared" si="2"/>
        <v>0</v>
      </c>
      <c r="L35" s="15">
        <f t="shared" si="19"/>
        <v>27783</v>
      </c>
      <c r="M35" s="15">
        <f>ROUND(I35/E35/12*1000,1)</f>
        <v>953.9</v>
      </c>
      <c r="N35" s="4">
        <f t="shared" si="5"/>
        <v>31349.5</v>
      </c>
      <c r="O35" s="15">
        <f t="shared" si="6"/>
        <v>0</v>
      </c>
      <c r="P35" s="15">
        <f t="shared" si="7"/>
        <v>30308.799999999999</v>
      </c>
      <c r="Q35" s="15">
        <f t="shared" si="8"/>
        <v>1040.7</v>
      </c>
    </row>
    <row r="36" spans="1:17">
      <c r="A36" s="7"/>
      <c r="B36" s="5" t="s">
        <v>21</v>
      </c>
      <c r="C36" s="16">
        <v>368</v>
      </c>
      <c r="D36" s="1">
        <v>306</v>
      </c>
      <c r="E36" s="1">
        <v>306</v>
      </c>
      <c r="F36" s="1">
        <f t="shared" si="18"/>
        <v>86633.9</v>
      </c>
      <c r="G36" s="1"/>
      <c r="H36" s="1">
        <v>85333.9</v>
      </c>
      <c r="I36" s="1">
        <v>1300</v>
      </c>
      <c r="J36" s="4">
        <f t="shared" si="1"/>
        <v>23625.3</v>
      </c>
      <c r="K36" s="2">
        <f t="shared" si="2"/>
        <v>0</v>
      </c>
      <c r="L36" s="2">
        <f t="shared" si="19"/>
        <v>23239.1</v>
      </c>
      <c r="M36" s="2">
        <f t="shared" si="4"/>
        <v>386.2</v>
      </c>
      <c r="N36" s="4">
        <f t="shared" si="5"/>
        <v>25737.9</v>
      </c>
      <c r="O36" s="2">
        <f t="shared" si="6"/>
        <v>0</v>
      </c>
      <c r="P36" s="2">
        <f t="shared" si="7"/>
        <v>25351.7</v>
      </c>
      <c r="Q36" s="2">
        <f t="shared" si="8"/>
        <v>386.2</v>
      </c>
    </row>
    <row r="37" spans="1:17">
      <c r="A37" s="7"/>
      <c r="B37" s="5" t="s">
        <v>22</v>
      </c>
      <c r="C37" s="16">
        <v>17</v>
      </c>
      <c r="D37" s="1">
        <v>17</v>
      </c>
      <c r="E37" s="1">
        <v>17</v>
      </c>
      <c r="F37" s="1">
        <f t="shared" si="18"/>
        <v>4746.7</v>
      </c>
      <c r="G37" s="28"/>
      <c r="H37" s="1">
        <v>1278.5999999999999</v>
      </c>
      <c r="I37" s="1">
        <v>3468.1</v>
      </c>
      <c r="J37" s="4">
        <f t="shared" si="1"/>
        <v>23268.1</v>
      </c>
      <c r="K37" s="2">
        <f t="shared" si="2"/>
        <v>0</v>
      </c>
      <c r="L37" s="2">
        <f t="shared" si="19"/>
        <v>6267.6</v>
      </c>
      <c r="M37" s="2">
        <f>ROUND(I37/E37/12*1000,1)</f>
        <v>17000.5</v>
      </c>
      <c r="N37" s="4">
        <f t="shared" si="5"/>
        <v>25383.4</v>
      </c>
      <c r="O37" s="2">
        <f t="shared" si="6"/>
        <v>0</v>
      </c>
      <c r="P37" s="2">
        <f t="shared" si="7"/>
        <v>6837.4</v>
      </c>
      <c r="Q37" s="2">
        <f t="shared" si="8"/>
        <v>18546</v>
      </c>
    </row>
  </sheetData>
  <autoFilter ref="A5:Q37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G15" sqref="G15"/>
    </sheetView>
  </sheetViews>
  <sheetFormatPr defaultRowHeight="15"/>
  <cols>
    <col min="2" max="2" width="46.140625" customWidth="1"/>
    <col min="3" max="3" width="13.42578125" customWidth="1"/>
    <col min="4" max="4" width="13.140625" customWidth="1"/>
    <col min="5" max="5" width="13.5703125" customWidth="1"/>
    <col min="6" max="6" width="12.85546875" customWidth="1"/>
    <col min="7" max="11" width="11.5703125" customWidth="1"/>
  </cols>
  <sheetData>
    <row r="1" spans="1:11">
      <c r="I1" s="36" t="s">
        <v>39</v>
      </c>
    </row>
    <row r="2" spans="1:11">
      <c r="A2" s="79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8.75">
      <c r="A3" s="37"/>
      <c r="B3" s="38"/>
      <c r="C3" s="38"/>
      <c r="D3" s="38"/>
      <c r="E3" s="38"/>
      <c r="F3" s="38"/>
      <c r="G3" s="38"/>
      <c r="H3" s="38"/>
      <c r="I3" s="38"/>
      <c r="J3" s="39"/>
      <c r="K3" s="39" t="s">
        <v>41</v>
      </c>
    </row>
    <row r="4" spans="1:11">
      <c r="A4" s="82" t="s">
        <v>11</v>
      </c>
      <c r="B4" s="82" t="s">
        <v>1</v>
      </c>
      <c r="C4" s="82" t="s">
        <v>2</v>
      </c>
      <c r="D4" s="82" t="s">
        <v>3</v>
      </c>
      <c r="E4" s="82" t="s">
        <v>15</v>
      </c>
      <c r="F4" s="82" t="s">
        <v>42</v>
      </c>
      <c r="G4" s="84" t="s">
        <v>43</v>
      </c>
      <c r="H4" s="84"/>
      <c r="I4" s="84"/>
      <c r="J4" s="84" t="s">
        <v>44</v>
      </c>
      <c r="K4" s="84"/>
    </row>
    <row r="5" spans="1:11" ht="45">
      <c r="A5" s="82"/>
      <c r="B5" s="83"/>
      <c r="C5" s="83" t="s">
        <v>2</v>
      </c>
      <c r="D5" s="83" t="s">
        <v>3</v>
      </c>
      <c r="E5" s="83" t="s">
        <v>15</v>
      </c>
      <c r="F5" s="83" t="s">
        <v>42</v>
      </c>
      <c r="G5" s="40" t="s">
        <v>45</v>
      </c>
      <c r="H5" s="40" t="s">
        <v>45</v>
      </c>
      <c r="I5" s="40" t="s">
        <v>46</v>
      </c>
      <c r="J5" s="40" t="s">
        <v>47</v>
      </c>
      <c r="K5" s="41" t="s">
        <v>48</v>
      </c>
    </row>
    <row r="6" spans="1:1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</row>
    <row r="7" spans="1:11">
      <c r="A7" s="43">
        <v>1</v>
      </c>
      <c r="B7" s="44" t="s">
        <v>49</v>
      </c>
      <c r="C7" s="45" t="e">
        <f>C9+C12+C15</f>
        <v>#REF!</v>
      </c>
      <c r="D7" s="46" t="e">
        <f>D9+D12+D15</f>
        <v>#REF!</v>
      </c>
      <c r="E7" s="46" t="e">
        <f>E9+E12+E15</f>
        <v>#REF!</v>
      </c>
      <c r="F7" s="46">
        <f>ROUND(('[1]№1 январь-сентябрь'!F46+'[1]№1 январь-сентябрь'!F61+'[1]№1 январь-сентябрь'!F62+'[1]№1 январь-сентябрь'!F67+'[1]№1 январь-сентябрь'!F72+'[1]№1 январь-сентябрь'!F77+'[1]№1 январь-сентябрь'!F93)/6655/7*1000,1)</f>
        <v>22336.3</v>
      </c>
      <c r="G7" s="47" t="s">
        <v>50</v>
      </c>
      <c r="H7" s="47" t="s">
        <v>50</v>
      </c>
      <c r="I7" s="47" t="s">
        <v>50</v>
      </c>
      <c r="J7" s="47" t="s">
        <v>50</v>
      </c>
      <c r="K7" s="47" t="s">
        <v>50</v>
      </c>
    </row>
    <row r="8" spans="1:11">
      <c r="A8" s="42"/>
      <c r="B8" s="48" t="s">
        <v>0</v>
      </c>
      <c r="C8" s="49"/>
      <c r="D8" s="50"/>
      <c r="E8" s="50"/>
      <c r="F8" s="51"/>
      <c r="G8" s="51"/>
      <c r="H8" s="51"/>
      <c r="I8" s="50"/>
      <c r="J8" s="50"/>
      <c r="K8" s="50"/>
    </row>
    <row r="9" spans="1:11" ht="42.75">
      <c r="A9" s="52"/>
      <c r="B9" s="53" t="s">
        <v>19</v>
      </c>
      <c r="C9" s="54" t="e">
        <f>C11</f>
        <v>#REF!</v>
      </c>
      <c r="D9" s="55" t="e">
        <f t="shared" ref="D9:E9" si="0">D11</f>
        <v>#REF!</v>
      </c>
      <c r="E9" s="55" t="e">
        <f t="shared" si="0"/>
        <v>#REF!</v>
      </c>
      <c r="F9" s="55" t="e">
        <f>F11</f>
        <v>#REF!</v>
      </c>
      <c r="G9" s="56" t="s">
        <v>50</v>
      </c>
      <c r="H9" s="56" t="s">
        <v>50</v>
      </c>
      <c r="I9" s="56" t="s">
        <v>50</v>
      </c>
      <c r="J9" s="56" t="s">
        <v>50</v>
      </c>
      <c r="K9" s="56" t="s">
        <v>50</v>
      </c>
    </row>
    <row r="10" spans="1:11">
      <c r="A10" s="42"/>
      <c r="B10" s="48" t="s">
        <v>0</v>
      </c>
      <c r="C10" s="49"/>
      <c r="D10" s="50"/>
      <c r="E10" s="50"/>
      <c r="F10" s="51"/>
      <c r="G10" s="51"/>
      <c r="H10" s="51"/>
      <c r="I10" s="50"/>
      <c r="J10" s="50"/>
      <c r="K10" s="50"/>
    </row>
    <row r="11" spans="1:11" ht="45">
      <c r="A11" s="42"/>
      <c r="B11" s="57" t="s">
        <v>51</v>
      </c>
      <c r="C11" s="58" t="e">
        <f>'январь-декабрь'!#REF!</f>
        <v>#REF!</v>
      </c>
      <c r="D11" s="58" t="e">
        <f>'январь-декабрь'!#REF!</f>
        <v>#REF!</v>
      </c>
      <c r="E11" s="58" t="e">
        <f>'январь-декабрь'!#REF!</f>
        <v>#REF!</v>
      </c>
      <c r="F11" s="59" t="e">
        <f>'январь-декабрь'!#REF!</f>
        <v>#REF!</v>
      </c>
      <c r="G11" s="60">
        <v>28864</v>
      </c>
      <c r="H11" s="60"/>
      <c r="I11" s="61"/>
      <c r="J11" s="59" t="e">
        <f>F11-G11</f>
        <v>#REF!</v>
      </c>
      <c r="K11" s="59"/>
    </row>
    <row r="12" spans="1:11" ht="28.5">
      <c r="A12" s="52"/>
      <c r="B12" s="53" t="s">
        <v>20</v>
      </c>
      <c r="C12" s="54" t="e">
        <f>C14</f>
        <v>#REF!</v>
      </c>
      <c r="D12" s="54" t="e">
        <f t="shared" ref="D12:F12" si="1">D14</f>
        <v>#REF!</v>
      </c>
      <c r="E12" s="54" t="e">
        <f t="shared" si="1"/>
        <v>#REF!</v>
      </c>
      <c r="F12" s="54" t="e">
        <f t="shared" si="1"/>
        <v>#REF!</v>
      </c>
      <c r="G12" s="56" t="s">
        <v>50</v>
      </c>
      <c r="H12" s="56" t="s">
        <v>50</v>
      </c>
      <c r="I12" s="56" t="s">
        <v>50</v>
      </c>
      <c r="J12" s="56" t="s">
        <v>50</v>
      </c>
      <c r="K12" s="56" t="s">
        <v>50</v>
      </c>
    </row>
    <row r="13" spans="1:11">
      <c r="A13" s="42"/>
      <c r="B13" s="48" t="s">
        <v>0</v>
      </c>
      <c r="C13" s="49"/>
      <c r="D13" s="50"/>
      <c r="E13" s="50"/>
      <c r="F13" s="51"/>
      <c r="G13" s="51"/>
      <c r="H13" s="51"/>
      <c r="I13" s="50"/>
      <c r="J13" s="50"/>
      <c r="K13" s="50"/>
    </row>
    <row r="14" spans="1:11">
      <c r="A14" s="42"/>
      <c r="B14" s="62" t="s">
        <v>54</v>
      </c>
      <c r="C14" s="58" t="e">
        <f>'январь-декабрь'!#REF!</f>
        <v>#REF!</v>
      </c>
      <c r="D14" s="58" t="e">
        <f>'январь-декабрь'!#REF!</f>
        <v>#REF!</v>
      </c>
      <c r="E14" s="58" t="e">
        <f>'январь-декабрь'!#REF!</f>
        <v>#REF!</v>
      </c>
      <c r="F14" s="59" t="e">
        <f>'январь-декабрь'!#REF!</f>
        <v>#REF!</v>
      </c>
      <c r="G14" s="30">
        <v>28864</v>
      </c>
      <c r="H14" s="30"/>
      <c r="I14" s="30"/>
      <c r="J14" s="59" t="e">
        <f>F14-G14</f>
        <v>#REF!</v>
      </c>
      <c r="K14" s="59"/>
    </row>
    <row r="15" spans="1:11" ht="42.75">
      <c r="A15" s="52"/>
      <c r="B15" s="53" t="s">
        <v>52</v>
      </c>
      <c r="C15" s="54" t="e">
        <f>C16</f>
        <v>#REF!</v>
      </c>
      <c r="D15" s="55" t="e">
        <f t="shared" ref="D15:F15" si="2">D16</f>
        <v>#REF!</v>
      </c>
      <c r="E15" s="55" t="e">
        <f t="shared" si="2"/>
        <v>#REF!</v>
      </c>
      <c r="F15" s="55" t="e">
        <f t="shared" si="2"/>
        <v>#REF!</v>
      </c>
      <c r="G15" s="56" t="s">
        <v>50</v>
      </c>
      <c r="H15" s="56" t="s">
        <v>50</v>
      </c>
      <c r="I15" s="56" t="s">
        <v>50</v>
      </c>
      <c r="J15" s="56" t="s">
        <v>50</v>
      </c>
      <c r="K15" s="56" t="s">
        <v>50</v>
      </c>
    </row>
    <row r="16" spans="1:11">
      <c r="A16" s="63"/>
      <c r="B16" s="64" t="s">
        <v>55</v>
      </c>
      <c r="C16" s="65" t="e">
        <f>'январь-декабрь'!#REF!</f>
        <v>#REF!</v>
      </c>
      <c r="D16" s="65" t="e">
        <f>'январь-декабрь'!#REF!</f>
        <v>#REF!</v>
      </c>
      <c r="E16" s="65" t="e">
        <f>'январь-декабрь'!#REF!</f>
        <v>#REF!</v>
      </c>
      <c r="F16" s="67" t="e">
        <f>'январь-декабрь'!#REF!</f>
        <v>#REF!</v>
      </c>
      <c r="G16" s="66">
        <v>28864</v>
      </c>
      <c r="H16" s="66"/>
      <c r="I16" s="66"/>
      <c r="J16" s="67" t="e">
        <f>F16-G16</f>
        <v>#REF!</v>
      </c>
      <c r="K16" s="67"/>
    </row>
    <row r="17" spans="1:11">
      <c r="A17" s="43">
        <v>2</v>
      </c>
      <c r="B17" s="44" t="s">
        <v>53</v>
      </c>
      <c r="C17" s="45" t="e">
        <f>#REF!</f>
        <v>#REF!</v>
      </c>
      <c r="D17" s="46" t="e">
        <f>#REF!</f>
        <v>#REF!</v>
      </c>
      <c r="E17" s="46" t="e">
        <f>#REF!</f>
        <v>#REF!</v>
      </c>
      <c r="F17" s="46" t="e">
        <f>#REF!</f>
        <v>#REF!</v>
      </c>
      <c r="G17" s="68"/>
      <c r="H17" s="68"/>
      <c r="I17" s="46"/>
      <c r="J17" s="46"/>
      <c r="K17" s="46"/>
    </row>
  </sheetData>
  <mergeCells count="9">
    <mergeCell ref="A2:K2"/>
    <mergeCell ref="A4:A5"/>
    <mergeCell ref="B4:B5"/>
    <mergeCell ref="C4:C5"/>
    <mergeCell ref="D4:D5"/>
    <mergeCell ref="E4:E5"/>
    <mergeCell ref="F4:F5"/>
    <mergeCell ref="G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декабрь</vt:lpstr>
      <vt:lpstr>январь-декабрь</vt:lpstr>
      <vt:lpstr>Лист1</vt:lpstr>
      <vt:lpstr>декабрь!Заголовки_для_печати</vt:lpstr>
      <vt:lpstr>'январь-декабрь'!Заголовки_для_печати</vt:lpstr>
      <vt:lpstr>декабрь!Область_печати</vt:lpstr>
      <vt:lpstr>'январь-декабрь'!Область_печати</vt:lpstr>
    </vt:vector>
  </TitlesOfParts>
  <Company>ФУМ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Лена</dc:creator>
  <cp:lastModifiedBy>ПРАВО</cp:lastModifiedBy>
  <cp:lastPrinted>2020-04-14T06:57:38Z</cp:lastPrinted>
  <dcterms:created xsi:type="dcterms:W3CDTF">2009-07-03T12:44:11Z</dcterms:created>
  <dcterms:modified xsi:type="dcterms:W3CDTF">2022-09-30T10:09:51Z</dcterms:modified>
</cp:coreProperties>
</file>