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110" yWindow="-285" windowWidth="19095" windowHeight="10905" tabRatio="486"/>
  </bookViews>
  <sheets>
    <sheet name="15.11.2023" sheetId="14" r:id="rId1"/>
  </sheets>
  <definedNames>
    <definedName name="_xlnm.Print_Titles" localSheetId="0">'15.11.2023'!$12:$13</definedName>
    <definedName name="_xlnm.Print_Area" localSheetId="0">'15.11.2023'!$A$1:$K$95</definedName>
  </definedNames>
  <calcPr calcId="125725"/>
</workbook>
</file>

<file path=xl/calcChain.xml><?xml version="1.0" encoding="utf-8"?>
<calcChain xmlns="http://schemas.openxmlformats.org/spreadsheetml/2006/main">
  <c r="F17" i="14"/>
  <c r="F16"/>
  <c r="G16"/>
  <c r="F14"/>
  <c r="G14"/>
  <c r="E58"/>
  <c r="D58"/>
  <c r="E55"/>
  <c r="D55"/>
  <c r="H43"/>
  <c r="H32"/>
  <c r="K91"/>
  <c r="I91"/>
  <c r="H91"/>
  <c r="G87"/>
  <c r="H87"/>
  <c r="J64"/>
  <c r="G64"/>
  <c r="H64"/>
  <c r="G53"/>
  <c r="H53"/>
  <c r="G51"/>
  <c r="H51"/>
  <c r="G32"/>
  <c r="G31"/>
  <c r="G25"/>
  <c r="H25"/>
  <c r="I25"/>
  <c r="J25"/>
  <c r="K25"/>
  <c r="I55"/>
  <c r="J55"/>
  <c r="K55"/>
  <c r="H55"/>
  <c r="H42"/>
  <c r="F47"/>
  <c r="I43"/>
  <c r="K43"/>
  <c r="K32" s="1"/>
  <c r="F43"/>
  <c r="D42"/>
  <c r="D32" s="1"/>
  <c r="E42"/>
  <c r="E32" s="1"/>
  <c r="C22"/>
  <c r="C17" s="1"/>
  <c r="K89"/>
  <c r="I89"/>
  <c r="F89"/>
  <c r="E89"/>
  <c r="D89"/>
  <c r="C89"/>
  <c r="K87"/>
  <c r="I87"/>
  <c r="F87"/>
  <c r="E87"/>
  <c r="D87"/>
  <c r="C87"/>
  <c r="F83"/>
  <c r="K77"/>
  <c r="I77"/>
  <c r="F77"/>
  <c r="C77"/>
  <c r="K65"/>
  <c r="I65"/>
  <c r="I64" s="1"/>
  <c r="F65"/>
  <c r="E65"/>
  <c r="E64" s="1"/>
  <c r="D65"/>
  <c r="D64" s="1"/>
  <c r="C65"/>
  <c r="F57"/>
  <c r="C57"/>
  <c r="C54" s="1"/>
  <c r="C53" s="1"/>
  <c r="K53"/>
  <c r="E53"/>
  <c r="D53"/>
  <c r="K51"/>
  <c r="I51"/>
  <c r="F51"/>
  <c r="E51"/>
  <c r="D51"/>
  <c r="C51"/>
  <c r="C42"/>
  <c r="C32" s="1"/>
  <c r="F25"/>
  <c r="E25"/>
  <c r="D25"/>
  <c r="C25"/>
  <c r="I22"/>
  <c r="F22"/>
  <c r="K19"/>
  <c r="I19"/>
  <c r="F19"/>
  <c r="G95" l="1"/>
  <c r="C64"/>
  <c r="C31" s="1"/>
  <c r="H31"/>
  <c r="K64"/>
  <c r="I32"/>
  <c r="F42"/>
  <c r="F32" s="1"/>
  <c r="F64"/>
  <c r="C16"/>
  <c r="E31"/>
  <c r="I53"/>
  <c r="F54"/>
  <c r="K31" l="1"/>
  <c r="C14"/>
  <c r="C95" s="1"/>
  <c r="I31"/>
  <c r="D31"/>
  <c r="F53"/>
  <c r="F31" l="1"/>
  <c r="F95" l="1"/>
  <c r="J18"/>
  <c r="J16"/>
  <c r="J14" s="1"/>
  <c r="J95" s="1"/>
  <c r="E18"/>
  <c r="E16"/>
  <c r="E14"/>
  <c r="E95" s="1"/>
  <c r="H18"/>
  <c r="H16"/>
  <c r="H14"/>
  <c r="H95" s="1"/>
  <c r="D18"/>
  <c r="D16"/>
  <c r="D14" s="1"/>
  <c r="D95" s="1"/>
  <c r="K18"/>
  <c r="K16"/>
  <c r="K14" s="1"/>
  <c r="K95" s="1"/>
  <c r="I18"/>
  <c r="I16"/>
  <c r="I14"/>
  <c r="I95" s="1"/>
</calcChain>
</file>

<file path=xl/sharedStrings.xml><?xml version="1.0" encoding="utf-8"?>
<sst xmlns="http://schemas.openxmlformats.org/spreadsheetml/2006/main" count="116" uniqueCount="107">
  <si>
    <t>тыс.руб.</t>
  </si>
  <si>
    <t>0500</t>
  </si>
  <si>
    <t>Жилищно-коммунальное хозяйство</t>
  </si>
  <si>
    <t>0501</t>
  </si>
  <si>
    <t>Жилищное хозяйство</t>
  </si>
  <si>
    <t>Капитальный ремонт жилищного фонда по решению судебных инстанций</t>
  </si>
  <si>
    <t>Установка приборов учёта коммунальных ресурсов и узлов погодного регулирования</t>
  </si>
  <si>
    <t>0502</t>
  </si>
  <si>
    <t>Коммунальное хозяйство</t>
  </si>
  <si>
    <t>0503</t>
  </si>
  <si>
    <t>Благоустройство</t>
  </si>
  <si>
    <t>Субсидии МБУ «Городская специализированная похоронная служба», в т.ч.:</t>
  </si>
  <si>
    <t>0505</t>
  </si>
  <si>
    <t>Другие вопросы в области жилищно-коммунального хозяйства</t>
  </si>
  <si>
    <t>1003</t>
  </si>
  <si>
    <t>Социальная политика</t>
  </si>
  <si>
    <t xml:space="preserve">Капитальный ремонт жилых помещений муниципального жилищного фонда </t>
  </si>
  <si>
    <t>Проведение работ по газификации:</t>
  </si>
  <si>
    <t>0705</t>
  </si>
  <si>
    <t>Образование</t>
  </si>
  <si>
    <t>Субвенции на финансовое обеспечение расходного обязательства, связанного с установлением нормативов потребления населением твёрдого топлива</t>
  </si>
  <si>
    <t>Приведение систем водоснабжения и водоотведения в нормативное техническое состояние:</t>
  </si>
  <si>
    <t>Наименование мероприятия</t>
  </si>
  <si>
    <t xml:space="preserve">ПСД на капитальный ремонт многоквартирных домов </t>
  </si>
  <si>
    <t xml:space="preserve">без учёта областных и федеральных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</si>
  <si>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</si>
  <si>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</si>
  <si>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Подготовка жилых помещений муниципального жилищного фонда к передаче по договорам социального найма</t>
  </si>
  <si>
    <t>2024 год</t>
  </si>
  <si>
    <t>ВСЕГО по Управлению ЖКХ (без аппарата Управления)</t>
  </si>
  <si>
    <t xml:space="preserve"> </t>
  </si>
  <si>
    <t>2025 год</t>
  </si>
  <si>
    <t xml:space="preserve">Софинансирование на Газоснабжение жилых домов по ул. Ипподромной Ленинского района г. Ульяновска </t>
  </si>
  <si>
    <t>Строительство инженерных сетей и благоустройство на земельных участках, предоставляемых многодетным семьям в р.п.Ишеевка и южнее села с.Карлинское, с.Луговое г.Ульяновска</t>
  </si>
  <si>
    <t>Разработка и согласование проектов санитарно-защитных зон для кладбищ муниципального образования «город Ульяновск» и пригородной зоны</t>
  </si>
  <si>
    <t>на иные цели из них:</t>
  </si>
  <si>
    <t>Изготовление, установление и бесплатное распространение продукции профилактического и информационного характера (щитов, знаков, листовок) по вопросам профилактики нарушений правил пожарной безопасности, безопасности людей на водных объектах</t>
  </si>
  <si>
    <t>Разработка проектной документации для создания и технического обслуживания аппаратно-программного комплекса "Безопасный город"</t>
  </si>
  <si>
    <t>Субсидии муниципальным унитарным предприятиям в целях востановления платёжеспособности из них:</t>
  </si>
  <si>
    <t>МУП "УльГЭС"</t>
  </si>
  <si>
    <t>УМУП "Городской теплосервис"</t>
  </si>
  <si>
    <t>УМУП "Городская теплосеть"</t>
  </si>
  <si>
    <t>заработная плата с начислениями</t>
  </si>
  <si>
    <t>Проведение работ по газификации муниципального образования "город Ульяновск"</t>
  </si>
  <si>
    <t>2026 год</t>
  </si>
  <si>
    <t>Приведение систем водоснабжения и водоотведения в муниципальном образовании "город Ульяновск" в нормативное техническое состояние</t>
  </si>
  <si>
    <t xml:space="preserve">спасатели на водных объектах </t>
  </si>
  <si>
    <t>Строительство системы водоснабжения домов по ул. Декоративной (Дубовая Роща) (ПИР и СМР)</t>
  </si>
  <si>
    <t xml:space="preserve">Строительство системы водоснабжения домов п.Пригородный (ПИР и СМР) </t>
  </si>
  <si>
    <t>Устройство водозаборных скважин на станции Белый Ключ Стоимость (ПИР и СМР )</t>
  </si>
  <si>
    <t xml:space="preserve">Строительство системы водоснабжения домов с. Луговое (ПИР и СМР) </t>
  </si>
  <si>
    <t>Оплата взносов за капитальный ремонт за муниципальные жилые помещения из них:</t>
  </si>
  <si>
    <t xml:space="preserve">Содержание аппарата Управления ЖКХ </t>
  </si>
  <si>
    <t>ЕДДС</t>
  </si>
  <si>
    <t xml:space="preserve">Приоритетные направления расходов бюджета на 2024 год и плановый период 2025 и 2026 годов
по Управлению ЖКХ администрации города Ульяновска </t>
  </si>
  <si>
    <t>На иные цели:</t>
  </si>
  <si>
    <t>1.</t>
  </si>
  <si>
    <t>1.2.</t>
  </si>
  <si>
    <t>2.</t>
  </si>
  <si>
    <t>2.1.</t>
  </si>
  <si>
    <t>2.2.</t>
  </si>
  <si>
    <t>2.3.</t>
  </si>
  <si>
    <t>2.4.</t>
  </si>
  <si>
    <t xml:space="preserve">Софинансирование на Газоснабжение жилых домов в с. Каменка в Ленинского района </t>
  </si>
  <si>
    <t>ВСЕГО по Управлению ЖКХ (включая аппарат Управления)</t>
  </si>
  <si>
    <t>План дооснащения поисково-спасательной службы, оперативной группы гражданской обороны</t>
  </si>
  <si>
    <t>1.1.</t>
  </si>
  <si>
    <t>Содержание, благоустройство и ремонт кладбищ (дороги, ограждение и т.д.)</t>
  </si>
  <si>
    <t>Приобретение автомобильной и самоходной техники</t>
  </si>
  <si>
    <t>Проведение инвентаризации кладбищ и мест захоронений (Распоряжение Правительства РФ от 02.09.2021 №2424-р, распоряжение Губернатора Ульяновской области от 23.08.2019 № 1032-р), создание электронной базы данных</t>
  </si>
  <si>
    <t>2.5.</t>
  </si>
  <si>
    <t>Прочие мероприятия по благоустройству</t>
  </si>
  <si>
    <t>Резервные материальные ресурсы и формирование нештатных формирований для ликвидации чрезвычайных ситуаций природного и техногенного характера муниципального образования "город Ульяновск" (запасы в МУПах на случаи ЧС)</t>
  </si>
  <si>
    <t>Создание запасов для нужд выполнения мероприятий штатных формирований по гражданской обороне и резерва материальных ресурсов для ликвидации чрезвычайных ситуаций (запасы аварийной службы на случай ЧС)</t>
  </si>
  <si>
    <t>Разработка ПСД Сооружение объектов водоснабжения Свияжского месторождения подземных вод</t>
  </si>
  <si>
    <t>Разработка ПСД на Строительство системы водоотведения от села Лаишевка до села Карлинское</t>
  </si>
  <si>
    <t>Раз-дел</t>
  </si>
  <si>
    <t>Приобретение техники для муниципальных предприятий коммунальной сферы (лизинг для МУПов)</t>
  </si>
  <si>
    <t>Подготовка технических заключений о состоянии МКД, технических паспортов МКД</t>
  </si>
  <si>
    <t>Субсидии на финансовое обеспечение (возмещение) затрат, связанных с проведением работ по ремонту общего имущества многоквартирных домов, расположенных на территории муниципального образования "город Ульяновск"</t>
  </si>
  <si>
    <t>Оплата услуг платёжного агента по приёму платы за наём муниципального жилья (оплата услуг РИЦ, РКЦ и т.д.)</t>
  </si>
  <si>
    <t>МП «Развитие муниципальной службы в администрации города Ульяновска» (повышение квалификации, стажёрство)</t>
  </si>
  <si>
    <t>Ежемесячная выплата работникам аварийно-спасательных служб (муниципальная программа "Забота" - спасателям, отработавшим стаж)</t>
  </si>
  <si>
    <t>Текущие ежемесячные платежи за 2024-2026 гг. (на одном уровне, без учёта изменения тарифа и площади)</t>
  </si>
  <si>
    <t>Задолженность за 2021-2023 гг. (в пределах трёх лет исковой давности, с учётом оплаты по исп. листам)</t>
  </si>
  <si>
    <t>Текущие ежемесячные платежи Фонду за 2024-2026 гг.</t>
  </si>
  <si>
    <t>По мировому соглашению Фонду от 26.10.2022 (с 01.04.2019 по 31.12.2022)</t>
  </si>
  <si>
    <t>По мировому соглашению Фонду от 20.02.2020 (с 01.06.2016 по 31.03.2019)</t>
  </si>
  <si>
    <t>Задолженность держателям взносов на специальных счетах:</t>
  </si>
  <si>
    <t>Задолженность Фонду модернизации ЖКХ Ульяновской области:</t>
  </si>
  <si>
    <t>Оплата исполнительных листов по взносам (по решениям суда)</t>
  </si>
  <si>
    <t>Уточненный
бюджет на 01.10.2023</t>
  </si>
  <si>
    <t>Исполнение бюджета на 01.10.2023</t>
  </si>
  <si>
    <t>Проект бюджета</t>
  </si>
  <si>
    <t xml:space="preserve">На финансовое обеспечение выполнения муниципального задания </t>
  </si>
  <si>
    <t xml:space="preserve">на финансовое обеспечение выполнения муниципального задания </t>
  </si>
  <si>
    <t>Субсидии МБУ «Управление гражданской защиты города Ульяновска» в т.ч.</t>
  </si>
  <si>
    <t>Потребность 
на 2024 год</t>
  </si>
  <si>
    <t>Вознаграждение номинантов ежегодных гороских конкурсов "Лучшее подразделение добровольной пожарной охраны города Ульяновска" и "Лучший добровольный пожарный города Ульяновска"</t>
  </si>
  <si>
    <t>Капитальный ремонт кровли и помещений ЕДДС (ул. Марата д. 3)</t>
  </si>
  <si>
    <t>МП «Обеспечение правопорядка и безопасности, профилактика терроризма на территории муниципального образования «город Ульяновск»</t>
  </si>
  <si>
    <t>Предоставление информации о состоянии окружающей среды (Гидрометцентр)</t>
  </si>
  <si>
    <t>Мероприятия по выполнению восстановительных работ на территориях воинских захоронений и нанесению сведений о воинских званиях, именах и инициалах погибших при защите Отечества на мемориальные сооружения, установленные в границах воинских захоронений (ФЦП "Увековечение павших...")</t>
  </si>
  <si>
    <t>Организация водоснабжения и водоотведения на территории муниципального образования (в т.ч. областное софинансирование в виде субвенций)</t>
  </si>
  <si>
    <t>Строительство, реконструкция, ремонт объектов водоснабжения и водоотведения, подготовка проектной документации, включая погашение кредиторской задолженности (в т.ч. областное софинансирование в виде субвенций)</t>
  </si>
  <si>
    <t>Мероприятия по захоронению останков погибших при защите Отечества (останки воинов ВОВ, найденные поисковиками)</t>
  </si>
  <si>
    <t>Первоначальный бюджет на 01.01.2023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</si>
</sst>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name val="PT Astra Serif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6"/>
      <name val="PT Astra Serif"/>
      <family val="1"/>
      <charset val="204"/>
    </font>
    <font>
      <b/>
      <sz val="13.5"/>
      <name val="PT Astra Serif"/>
      <family val="1"/>
      <charset val="204"/>
    </font>
    <font>
      <sz val="13.5"/>
      <name val="PT Astra Serif"/>
      <family val="1"/>
      <charset val="204"/>
    </font>
    <font>
      <sz val="13.5"/>
      <color theme="1"/>
      <name val="PT Astra Serif"/>
      <family val="1"/>
      <charset val="204"/>
    </font>
    <font>
      <sz val="13.5"/>
      <color rgb="FF000000"/>
      <name val="PT Astra Serif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/>
    <xf numFmtId="0" fontId="1" fillId="0" borderId="5">
      <alignment vertical="top" wrapText="1"/>
    </xf>
    <xf numFmtId="0" fontId="3" fillId="0" borderId="0"/>
    <xf numFmtId="0" fontId="3" fillId="0" borderId="0">
      <alignment horizontal="right"/>
    </xf>
    <xf numFmtId="0" fontId="4" fillId="0" borderId="0">
      <alignment wrapText="1"/>
    </xf>
    <xf numFmtId="0" fontId="4" fillId="0" borderId="0"/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4" fillId="0" borderId="0">
      <alignment horizontal="right"/>
    </xf>
    <xf numFmtId="0" fontId="4" fillId="0" borderId="5">
      <alignment horizontal="center" vertical="center" wrapText="1"/>
    </xf>
    <xf numFmtId="1" fontId="4" fillId="0" borderId="5">
      <alignment horizontal="center" vertical="top" shrinkToFit="1"/>
    </xf>
    <xf numFmtId="4" fontId="4" fillId="0" borderId="5">
      <alignment horizontal="right" vertical="top" shrinkToFit="1"/>
    </xf>
    <xf numFmtId="10" fontId="4" fillId="0" borderId="5">
      <alignment horizontal="right" vertical="top" shrinkToFit="1"/>
    </xf>
    <xf numFmtId="0" fontId="1" fillId="0" borderId="6">
      <alignment horizontal="left"/>
    </xf>
    <xf numFmtId="4" fontId="1" fillId="6" borderId="5">
      <alignment horizontal="right" vertical="top" shrinkToFit="1"/>
    </xf>
    <xf numFmtId="10" fontId="1" fillId="6" borderId="5">
      <alignment horizontal="right" vertical="top" shrinkToFit="1"/>
    </xf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7" fillId="7" borderId="0"/>
    <xf numFmtId="1" fontId="4" fillId="0" borderId="5">
      <alignment horizontal="left" vertical="top" wrapText="1" indent="2"/>
    </xf>
    <xf numFmtId="4" fontId="1" fillId="8" borderId="5">
      <alignment horizontal="right" vertical="top" shrinkToFit="1"/>
    </xf>
    <xf numFmtId="10" fontId="1" fillId="8" borderId="5">
      <alignment horizontal="right" vertical="top" shrinkToFit="1"/>
    </xf>
    <xf numFmtId="0" fontId="8" fillId="0" borderId="0"/>
    <xf numFmtId="0" fontId="8" fillId="0" borderId="0"/>
    <xf numFmtId="0" fontId="8" fillId="0" borderId="0"/>
    <xf numFmtId="0" fontId="9" fillId="7" borderId="0"/>
  </cellStyleXfs>
  <cellXfs count="118">
    <xf numFmtId="0" fontId="0" fillId="0" borderId="0" xfId="0"/>
    <xf numFmtId="49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 wrapText="1"/>
    </xf>
    <xf numFmtId="164" fontId="12" fillId="2" borderId="0" xfId="0" applyNumberFormat="1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 wrapText="1"/>
    </xf>
    <xf numFmtId="164" fontId="12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164" fontId="12" fillId="2" borderId="1" xfId="0" applyNumberFormat="1" applyFont="1" applyFill="1" applyBorder="1" applyAlignment="1">
      <alignment horizontal="left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left" vertical="center" wrapText="1"/>
    </xf>
    <xf numFmtId="164" fontId="11" fillId="4" borderId="7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164" fontId="14" fillId="2" borderId="0" xfId="0" applyNumberFormat="1" applyFont="1" applyFill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4" fontId="11" fillId="2" borderId="7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vertical="center" wrapText="1"/>
    </xf>
    <xf numFmtId="0" fontId="12" fillId="2" borderId="0" xfId="0" applyNumberFormat="1" applyFont="1" applyFill="1" applyAlignment="1">
      <alignment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left" vertical="center" wrapText="1"/>
    </xf>
    <xf numFmtId="164" fontId="12" fillId="4" borderId="1" xfId="1" applyNumberFormat="1" applyFont="1" applyFill="1" applyBorder="1" applyAlignment="1" applyProtection="1">
      <alignment horizontal="center" vertical="center" wrapText="1"/>
    </xf>
    <xf numFmtId="164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/>
    </xf>
    <xf numFmtId="164" fontId="12" fillId="4" borderId="1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left" vertical="center" wrapText="1"/>
    </xf>
    <xf numFmtId="164" fontId="11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vertical="center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64" fontId="11" fillId="3" borderId="1" xfId="0" applyNumberFormat="1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164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2" borderId="1" xfId="1" applyNumberFormat="1" applyFont="1" applyFill="1" applyBorder="1" applyAlignment="1" applyProtection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164" fontId="13" fillId="0" borderId="5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164" fontId="11" fillId="2" borderId="9" xfId="0" applyNumberFormat="1" applyFont="1" applyFill="1" applyBorder="1" applyAlignment="1">
      <alignment vertical="center" wrapText="1"/>
    </xf>
    <xf numFmtId="164" fontId="11" fillId="2" borderId="4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10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right" vertical="center"/>
    </xf>
    <xf numFmtId="0" fontId="11" fillId="9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64" fontId="12" fillId="2" borderId="0" xfId="0" applyNumberFormat="1" applyFont="1" applyFill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vertical="center" wrapText="1"/>
    </xf>
    <xf numFmtId="164" fontId="11" fillId="5" borderId="4" xfId="0" applyNumberFormat="1" applyFont="1" applyFill="1" applyBorder="1" applyAlignment="1">
      <alignment horizontal="left" vertical="center" wrapText="1"/>
    </xf>
    <xf numFmtId="164" fontId="11" fillId="5" borderId="8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9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</cellXfs>
  <cellStyles count="31">
    <cellStyle name="br" xfId="20"/>
    <cellStyle name="col" xfId="19"/>
    <cellStyle name="dtrow" xfId="3"/>
    <cellStyle name="style0" xfId="21"/>
    <cellStyle name="style0 2" xfId="28"/>
    <cellStyle name="td" xfId="22"/>
    <cellStyle name="td 2" xfId="29"/>
    <cellStyle name="tr" xfId="18"/>
    <cellStyle name="xl21" xfId="23"/>
    <cellStyle name="xl21 2" xfId="30"/>
    <cellStyle name="xl22" xfId="10"/>
    <cellStyle name="xl23" xfId="5"/>
    <cellStyle name="xl24" xfId="24"/>
    <cellStyle name="xl25" xfId="11"/>
    <cellStyle name="xl26" xfId="14"/>
    <cellStyle name="xl27" xfId="12"/>
    <cellStyle name="xl28" xfId="15"/>
    <cellStyle name="xl29" xfId="4"/>
    <cellStyle name="xl30" xfId="17"/>
    <cellStyle name="xl31" xfId="13"/>
    <cellStyle name="xl32" xfId="16"/>
    <cellStyle name="xl33" xfId="7"/>
    <cellStyle name="xl34" xfId="8"/>
    <cellStyle name="xl35" xfId="9"/>
    <cellStyle name="xl36" xfId="6"/>
    <cellStyle name="xl36 2" xfId="27"/>
    <cellStyle name="xl37" xfId="1"/>
    <cellStyle name="xl38" xfId="25"/>
    <cellStyle name="xl39" xfId="26"/>
    <cellStyle name="Обычный" xfId="0" builtinId="0"/>
    <cellStyle name="Обычный 2" xfId="2"/>
  </cellStyles>
  <dxfs count="3">
    <dxf>
      <fill>
        <patternFill>
          <bgColor indexed="31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ill>
        <patternFill>
          <bgColor indexed="31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45"/>
        </patternFill>
      </fill>
      <border>
        <left style="thin">
          <color indexed="29"/>
        </left>
        <right style="thin">
          <color indexed="29"/>
        </right>
        <top style="thin">
          <color indexed="29"/>
        </top>
        <bottom style="thin">
          <color indexed="29"/>
        </bottom>
      </border>
    </dxf>
  </dxfs>
  <tableStyles count="0" defaultTableStyle="TableStyleMedium9" defaultPivotStyle="PivotStyleLight16"/>
  <colors>
    <mruColors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D103"/>
  <sheetViews>
    <sheetView tabSelected="1" view="pageBreakPreview" topLeftCell="A8" zoomScale="65" zoomScaleNormal="90" zoomScaleSheetLayoutView="65" workbookViewId="0">
      <selection activeCell="A91" sqref="A91:XFD95"/>
    </sheetView>
  </sheetViews>
  <sheetFormatPr defaultColWidth="8.85546875" defaultRowHeight="17.25"/>
  <cols>
    <col min="1" max="1" width="7.140625" style="1" customWidth="1"/>
    <col min="2" max="2" width="73.7109375" style="8" customWidth="1"/>
    <col min="3" max="5" width="18.7109375" style="5" customWidth="1"/>
    <col min="6" max="6" width="18.7109375" style="6" customWidth="1"/>
    <col min="7" max="7" width="18.7109375" style="6" hidden="1" customWidth="1"/>
    <col min="8" max="9" width="18.7109375" style="6" customWidth="1"/>
    <col min="10" max="10" width="18.7109375" style="6" hidden="1" customWidth="1"/>
    <col min="11" max="11" width="18.7109375" style="6" customWidth="1"/>
    <col min="12" max="12" width="20.7109375" style="70" hidden="1" customWidth="1"/>
    <col min="13" max="30" width="8.85546875" style="2"/>
    <col min="31" max="16384" width="8.85546875" style="3"/>
  </cols>
  <sheetData>
    <row r="1" spans="1:30" hidden="1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30" ht="36" hidden="1" customHeigh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30" hidden="1">
      <c r="B3" s="4"/>
    </row>
    <row r="4" spans="1:30" hidden="1">
      <c r="B4" s="4"/>
    </row>
    <row r="5" spans="1:30" hidden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30" hidden="1"/>
    <row r="7" spans="1:30" hidden="1">
      <c r="A7" s="103" t="s">
        <v>30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30" ht="45" customHeight="1">
      <c r="A8" s="104" t="s">
        <v>54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30" hidden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30" hidden="1">
      <c r="F10" s="9"/>
      <c r="G10" s="7"/>
      <c r="H10" s="7"/>
      <c r="I10" s="7"/>
      <c r="J10" s="7"/>
      <c r="K10" s="7"/>
      <c r="L10" s="70" t="s">
        <v>0</v>
      </c>
    </row>
    <row r="11" spans="1:30" ht="33" customHeight="1">
      <c r="F11" s="9"/>
      <c r="G11" s="7"/>
      <c r="H11" s="7"/>
      <c r="I11" s="7"/>
      <c r="J11" s="7"/>
      <c r="K11" s="7" t="s">
        <v>0</v>
      </c>
    </row>
    <row r="12" spans="1:30" s="11" customFormat="1" ht="20.25" customHeight="1">
      <c r="A12" s="110" t="s">
        <v>76</v>
      </c>
      <c r="B12" s="111" t="s">
        <v>22</v>
      </c>
      <c r="C12" s="112" t="s">
        <v>106</v>
      </c>
      <c r="D12" s="113" t="s">
        <v>91</v>
      </c>
      <c r="E12" s="113" t="s">
        <v>92</v>
      </c>
      <c r="F12" s="114" t="s">
        <v>97</v>
      </c>
      <c r="G12" s="115"/>
      <c r="H12" s="106" t="s">
        <v>93</v>
      </c>
      <c r="I12" s="106"/>
      <c r="J12" s="106"/>
      <c r="K12" s="106"/>
      <c r="L12" s="7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s="11" customFormat="1" ht="44.25" customHeight="1">
      <c r="A13" s="110"/>
      <c r="B13" s="111"/>
      <c r="C13" s="112"/>
      <c r="D13" s="113"/>
      <c r="E13" s="113"/>
      <c r="F13" s="116"/>
      <c r="G13" s="117"/>
      <c r="H13" s="93" t="s">
        <v>28</v>
      </c>
      <c r="I13" s="106" t="s">
        <v>31</v>
      </c>
      <c r="J13" s="106"/>
      <c r="K13" s="93" t="s">
        <v>44</v>
      </c>
      <c r="L13" s="7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s="15" customFormat="1" ht="30" customHeight="1">
      <c r="A14" s="107" t="s">
        <v>29</v>
      </c>
      <c r="B14" s="107"/>
      <c r="C14" s="13">
        <f>C16+C31+C87+C89+C93</f>
        <v>323721.8</v>
      </c>
      <c r="D14" s="13">
        <f t="shared" ref="D14:K14" si="0">D16+D31+D87+D89+D93</f>
        <v>430026.4</v>
      </c>
      <c r="E14" s="13">
        <f t="shared" si="0"/>
        <v>146668.79999999999</v>
      </c>
      <c r="F14" s="13">
        <f t="shared" si="0"/>
        <v>3280836.84</v>
      </c>
      <c r="G14" s="13">
        <f t="shared" si="0"/>
        <v>0</v>
      </c>
      <c r="H14" s="13">
        <f t="shared" si="0"/>
        <v>333196.00000000006</v>
      </c>
      <c r="I14" s="13">
        <f t="shared" si="0"/>
        <v>294737</v>
      </c>
      <c r="J14" s="13">
        <f t="shared" si="0"/>
        <v>0</v>
      </c>
      <c r="K14" s="13">
        <f t="shared" si="0"/>
        <v>289830.60000000003</v>
      </c>
      <c r="L14" s="72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s="15" customFormat="1" hidden="1">
      <c r="A15" s="13"/>
      <c r="B15" s="78" t="s">
        <v>24</v>
      </c>
      <c r="C15" s="13"/>
      <c r="D15" s="13"/>
      <c r="E15" s="13"/>
      <c r="F15" s="13"/>
      <c r="G15" s="54"/>
      <c r="H15" s="13"/>
      <c r="I15" s="13"/>
      <c r="J15" s="54"/>
      <c r="K15" s="13"/>
      <c r="L15" s="72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s="20" customFormat="1" ht="60.75" customHeight="1">
      <c r="A16" s="16" t="s">
        <v>25</v>
      </c>
      <c r="B16" s="17" t="s">
        <v>26</v>
      </c>
      <c r="C16" s="18">
        <f t="shared" ref="C16:K16" si="1">C17+C25</f>
        <v>81456.400000000009</v>
      </c>
      <c r="D16" s="18">
        <f t="shared" si="1"/>
        <v>84462.900000000009</v>
      </c>
      <c r="E16" s="18">
        <f t="shared" si="1"/>
        <v>58615.5</v>
      </c>
      <c r="F16" s="18">
        <f t="shared" si="1"/>
        <v>662751.80000000005</v>
      </c>
      <c r="G16" s="18">
        <f t="shared" si="1"/>
        <v>0</v>
      </c>
      <c r="H16" s="18">
        <f t="shared" si="1"/>
        <v>94483.400000000009</v>
      </c>
      <c r="I16" s="18">
        <f t="shared" si="1"/>
        <v>89998.900000000009</v>
      </c>
      <c r="J16" s="18">
        <f t="shared" si="1"/>
        <v>0</v>
      </c>
      <c r="K16" s="18">
        <f t="shared" si="1"/>
        <v>84998.900000000009</v>
      </c>
      <c r="L16" s="72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40.5" customHeight="1">
      <c r="A17" s="21" t="s">
        <v>56</v>
      </c>
      <c r="B17" s="22" t="s">
        <v>96</v>
      </c>
      <c r="C17" s="21">
        <f>C18+C22</f>
        <v>81146.100000000006</v>
      </c>
      <c r="D17" s="21">
        <v>84152.6</v>
      </c>
      <c r="E17" s="21">
        <v>58615.5</v>
      </c>
      <c r="F17" s="21">
        <f>F18+F22</f>
        <v>151480.29999999999</v>
      </c>
      <c r="G17" s="54"/>
      <c r="H17" s="54">
        <v>94173.1</v>
      </c>
      <c r="I17" s="21">
        <v>89688.6</v>
      </c>
      <c r="J17" s="54"/>
      <c r="K17" s="21">
        <v>84688.6</v>
      </c>
      <c r="L17" s="54"/>
    </row>
    <row r="18" spans="1:30" s="24" customFormat="1" ht="36.75" customHeight="1">
      <c r="A18" s="21" t="s">
        <v>66</v>
      </c>
      <c r="B18" s="22" t="s">
        <v>94</v>
      </c>
      <c r="C18" s="21">
        <v>76146.100000000006</v>
      </c>
      <c r="D18" s="21">
        <f>D17-D22</f>
        <v>79006.5</v>
      </c>
      <c r="E18" s="21">
        <f>E17-E22</f>
        <v>56002.6</v>
      </c>
      <c r="F18" s="21">
        <v>113147</v>
      </c>
      <c r="G18" s="54"/>
      <c r="H18" s="54">
        <f>H17-H22</f>
        <v>88573.1</v>
      </c>
      <c r="I18" s="54">
        <f t="shared" ref="I18:K18" si="2">I17-I22</f>
        <v>84688.6</v>
      </c>
      <c r="J18" s="54">
        <f t="shared" si="2"/>
        <v>0</v>
      </c>
      <c r="K18" s="54">
        <f t="shared" si="2"/>
        <v>84688.6</v>
      </c>
      <c r="L18" s="54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idden="1">
      <c r="A19" s="21"/>
      <c r="B19" s="25" t="s">
        <v>42</v>
      </c>
      <c r="C19" s="26">
        <v>66301.8</v>
      </c>
      <c r="D19" s="26">
        <v>66301.8</v>
      </c>
      <c r="E19" s="26">
        <v>29788.3</v>
      </c>
      <c r="F19" s="26">
        <f>86041.5+5734.1</f>
        <v>91775.6</v>
      </c>
      <c r="G19" s="54"/>
      <c r="H19" s="54"/>
      <c r="I19" s="26">
        <f>86709.6-I21+13525.1</f>
        <v>91433.1</v>
      </c>
      <c r="J19" s="54"/>
      <c r="K19" s="26">
        <f>74509.3-K21+12448.6</f>
        <v>78156.3</v>
      </c>
      <c r="L19" s="54"/>
    </row>
    <row r="20" spans="1:30" hidden="1">
      <c r="A20" s="21"/>
      <c r="B20" s="25" t="s">
        <v>46</v>
      </c>
      <c r="C20" s="26">
        <v>3402.9</v>
      </c>
      <c r="D20" s="26">
        <v>3402.9</v>
      </c>
      <c r="E20" s="26">
        <v>0</v>
      </c>
      <c r="F20" s="26">
        <v>4821.3</v>
      </c>
      <c r="G20" s="54"/>
      <c r="H20" s="54"/>
      <c r="I20" s="26">
        <v>4821.3</v>
      </c>
      <c r="J20" s="54"/>
      <c r="K20" s="26">
        <v>4821.3</v>
      </c>
      <c r="L20" s="54"/>
    </row>
    <row r="21" spans="1:30" hidden="1">
      <c r="A21" s="21"/>
      <c r="B21" s="25" t="s">
        <v>53</v>
      </c>
      <c r="C21" s="26">
        <v>6302.5</v>
      </c>
      <c r="D21" s="26">
        <v>6302.5</v>
      </c>
      <c r="E21" s="26">
        <v>0</v>
      </c>
      <c r="F21" s="26">
        <v>8801.6</v>
      </c>
      <c r="G21" s="54"/>
      <c r="H21" s="54"/>
      <c r="I21" s="26">
        <v>8801.6</v>
      </c>
      <c r="J21" s="54"/>
      <c r="K21" s="26">
        <v>8801.6</v>
      </c>
      <c r="L21" s="54"/>
    </row>
    <row r="22" spans="1:30">
      <c r="A22" s="21" t="s">
        <v>57</v>
      </c>
      <c r="B22" s="22" t="s">
        <v>55</v>
      </c>
      <c r="C22" s="21">
        <f>C23</f>
        <v>5000</v>
      </c>
      <c r="D22" s="21">
        <v>5146.1000000000004</v>
      </c>
      <c r="E22" s="21">
        <v>2612.9</v>
      </c>
      <c r="F22" s="21">
        <f>F23+F29+F24</f>
        <v>38333.300000000003</v>
      </c>
      <c r="G22" s="54"/>
      <c r="H22" s="54">
        <v>5600</v>
      </c>
      <c r="I22" s="21">
        <f>I23+I29</f>
        <v>5000</v>
      </c>
      <c r="J22" s="54"/>
      <c r="K22" s="21">
        <v>0</v>
      </c>
      <c r="L22" s="54"/>
    </row>
    <row r="23" spans="1:30" ht="34.5">
      <c r="A23" s="26"/>
      <c r="B23" s="82" t="s">
        <v>65</v>
      </c>
      <c r="C23" s="26">
        <v>5000</v>
      </c>
      <c r="D23" s="26">
        <v>5146.1000000000004</v>
      </c>
      <c r="E23" s="26">
        <v>2612.9</v>
      </c>
      <c r="F23" s="27">
        <v>31241.8</v>
      </c>
      <c r="G23" s="69"/>
      <c r="H23" s="69">
        <v>5600</v>
      </c>
      <c r="I23" s="26">
        <v>5000</v>
      </c>
      <c r="J23" s="69"/>
      <c r="K23" s="26">
        <v>0</v>
      </c>
      <c r="L23" s="69"/>
    </row>
    <row r="24" spans="1:30" ht="34.5">
      <c r="A24" s="26"/>
      <c r="B24" s="25" t="s">
        <v>99</v>
      </c>
      <c r="C24" s="26">
        <v>0</v>
      </c>
      <c r="D24" s="26">
        <v>0</v>
      </c>
      <c r="E24" s="26">
        <v>0</v>
      </c>
      <c r="F24" s="26">
        <v>2251.5</v>
      </c>
      <c r="G24" s="69"/>
      <c r="H24" s="69">
        <v>0</v>
      </c>
      <c r="I24" s="26">
        <v>0</v>
      </c>
      <c r="J24" s="69"/>
      <c r="K24" s="26">
        <v>0</v>
      </c>
      <c r="L24" s="69"/>
    </row>
    <row r="25" spans="1:30" ht="51.75">
      <c r="A25" s="21" t="s">
        <v>58</v>
      </c>
      <c r="B25" s="28" t="s">
        <v>100</v>
      </c>
      <c r="C25" s="21">
        <f>C26+C27+C28</f>
        <v>310.3</v>
      </c>
      <c r="D25" s="21">
        <f>D26+D27+D28</f>
        <v>310.3</v>
      </c>
      <c r="E25" s="21">
        <f>E26+E27+E28</f>
        <v>0</v>
      </c>
      <c r="F25" s="21">
        <f>F26+F27+F28+F30</f>
        <v>511271.5</v>
      </c>
      <c r="G25" s="21">
        <f t="shared" ref="G25:K25" si="3">G26+G27+G28+G30</f>
        <v>0</v>
      </c>
      <c r="H25" s="21">
        <f t="shared" si="3"/>
        <v>310.3</v>
      </c>
      <c r="I25" s="21">
        <f t="shared" si="3"/>
        <v>310.3</v>
      </c>
      <c r="J25" s="21">
        <f t="shared" si="3"/>
        <v>0</v>
      </c>
      <c r="K25" s="21">
        <f t="shared" si="3"/>
        <v>310.3</v>
      </c>
      <c r="L25" s="54"/>
    </row>
    <row r="26" spans="1:30" ht="69">
      <c r="A26" s="21" t="s">
        <v>59</v>
      </c>
      <c r="B26" s="29" t="s">
        <v>98</v>
      </c>
      <c r="C26" s="26">
        <v>50</v>
      </c>
      <c r="D26" s="26">
        <v>50</v>
      </c>
      <c r="E26" s="26">
        <v>0</v>
      </c>
      <c r="F26" s="26">
        <v>50</v>
      </c>
      <c r="G26" s="69"/>
      <c r="H26" s="69">
        <v>50</v>
      </c>
      <c r="I26" s="26">
        <v>50</v>
      </c>
      <c r="J26" s="69"/>
      <c r="K26" s="26">
        <v>50</v>
      </c>
      <c r="L26" s="54"/>
    </row>
    <row r="27" spans="1:30" ht="86.25">
      <c r="A27" s="21" t="s">
        <v>60</v>
      </c>
      <c r="B27" s="83" t="s">
        <v>36</v>
      </c>
      <c r="C27" s="26">
        <v>200</v>
      </c>
      <c r="D27" s="26">
        <v>200</v>
      </c>
      <c r="E27" s="26">
        <v>0</v>
      </c>
      <c r="F27" s="26">
        <v>200</v>
      </c>
      <c r="G27" s="69"/>
      <c r="H27" s="69">
        <v>200</v>
      </c>
      <c r="I27" s="26">
        <v>200</v>
      </c>
      <c r="J27" s="69"/>
      <c r="K27" s="26">
        <v>200</v>
      </c>
      <c r="L27" s="54"/>
    </row>
    <row r="28" spans="1:30" ht="51.75">
      <c r="A28" s="21" t="s">
        <v>61</v>
      </c>
      <c r="B28" s="83" t="s">
        <v>37</v>
      </c>
      <c r="C28" s="26">
        <v>60.3</v>
      </c>
      <c r="D28" s="26">
        <v>60.3</v>
      </c>
      <c r="E28" s="26">
        <v>0</v>
      </c>
      <c r="F28" s="26">
        <v>100</v>
      </c>
      <c r="G28" s="69"/>
      <c r="H28" s="69">
        <v>60.3</v>
      </c>
      <c r="I28" s="26">
        <v>60.3</v>
      </c>
      <c r="J28" s="69"/>
      <c r="K28" s="26">
        <v>60.3</v>
      </c>
      <c r="L28" s="54"/>
    </row>
    <row r="29" spans="1:30" ht="69">
      <c r="A29" s="21" t="s">
        <v>62</v>
      </c>
      <c r="B29" s="25" t="s">
        <v>73</v>
      </c>
      <c r="C29" s="26">
        <v>0</v>
      </c>
      <c r="D29" s="26">
        <v>0</v>
      </c>
      <c r="E29" s="26">
        <v>0</v>
      </c>
      <c r="F29" s="26">
        <v>4840</v>
      </c>
      <c r="G29" s="69"/>
      <c r="H29" s="69">
        <v>0</v>
      </c>
      <c r="I29" s="26">
        <v>0</v>
      </c>
      <c r="J29" s="69"/>
      <c r="K29" s="26">
        <v>0</v>
      </c>
      <c r="L29" s="54"/>
    </row>
    <row r="30" spans="1:30" ht="86.25">
      <c r="A30" s="21" t="s">
        <v>70</v>
      </c>
      <c r="B30" s="25" t="s">
        <v>72</v>
      </c>
      <c r="C30" s="26">
        <v>0</v>
      </c>
      <c r="D30" s="26">
        <v>0</v>
      </c>
      <c r="E30" s="26">
        <v>0</v>
      </c>
      <c r="F30" s="26">
        <v>510921.5</v>
      </c>
      <c r="G30" s="69"/>
      <c r="H30" s="69">
        <v>0</v>
      </c>
      <c r="I30" s="26">
        <v>0</v>
      </c>
      <c r="J30" s="69"/>
      <c r="K30" s="26">
        <v>0</v>
      </c>
      <c r="L30" s="54"/>
    </row>
    <row r="31" spans="1:30" s="80" customFormat="1">
      <c r="A31" s="30" t="s">
        <v>1</v>
      </c>
      <c r="B31" s="17" t="s">
        <v>2</v>
      </c>
      <c r="C31" s="30">
        <f>C32+C51+C53+C64</f>
        <v>240659.9</v>
      </c>
      <c r="D31" s="30">
        <f>D32+D51+D53+D64</f>
        <v>344031</v>
      </c>
      <c r="E31" s="30">
        <f>E32+E51+E53+E64</f>
        <v>87187.499999999985</v>
      </c>
      <c r="F31" s="30">
        <f>F32+F51+F53+F64</f>
        <v>2616479.54</v>
      </c>
      <c r="G31" s="30">
        <f t="shared" ref="G31:H31" si="4">G32+G51+G53+G64</f>
        <v>0</v>
      </c>
      <c r="H31" s="30">
        <f t="shared" si="4"/>
        <v>237099.2</v>
      </c>
      <c r="I31" s="30">
        <f>I32+I51+I53+I64</f>
        <v>203031.1</v>
      </c>
      <c r="J31" s="54"/>
      <c r="K31" s="30">
        <f>K32+K51+K53+K64</f>
        <v>203031.1</v>
      </c>
      <c r="L31" s="54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</row>
    <row r="32" spans="1:30" s="80" customFormat="1">
      <c r="A32" s="30" t="s">
        <v>3</v>
      </c>
      <c r="B32" s="17" t="s">
        <v>4</v>
      </c>
      <c r="C32" s="30">
        <f>C34+C33+C35+C36+C37+C38+C39+C40+C41+C42</f>
        <v>29657.399999999998</v>
      </c>
      <c r="D32" s="30">
        <f>D34+D33+D35+D36+D37+D38+D39+D40+D41+D42</f>
        <v>137349.4</v>
      </c>
      <c r="E32" s="30">
        <f>E34+E33+E35+E36+E37+E38+E39+E40+E41+E42</f>
        <v>48348.799999999996</v>
      </c>
      <c r="F32" s="30">
        <f>F34+F33+F35+F36+F37+F38+F39+F40+F41+F42</f>
        <v>1805956.82</v>
      </c>
      <c r="G32" s="30">
        <f t="shared" ref="G32" si="5">G34+G33+G35+G36+G37+G38+G39+G40+G41+G42</f>
        <v>0</v>
      </c>
      <c r="H32" s="30">
        <f>H34+H33+H35+H36+H37+H38+H39+H40+H41+H42</f>
        <v>175751.4</v>
      </c>
      <c r="I32" s="30">
        <f>I34+I33+I35+I36+I37+I38+I39+I40+I41+I42</f>
        <v>159310</v>
      </c>
      <c r="J32" s="54"/>
      <c r="K32" s="30">
        <f>K34+K33+K35+K36+K37+K38+K39+K40+K41+K42</f>
        <v>159310</v>
      </c>
      <c r="L32" s="54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</row>
    <row r="33" spans="1:30" s="24" customFormat="1" ht="41.25" customHeight="1">
      <c r="A33" s="12"/>
      <c r="B33" s="25" t="s">
        <v>5</v>
      </c>
      <c r="C33" s="26">
        <v>0</v>
      </c>
      <c r="D33" s="26">
        <v>106122</v>
      </c>
      <c r="E33" s="26">
        <v>36453.699999999997</v>
      </c>
      <c r="F33" s="31">
        <v>1666666</v>
      </c>
      <c r="G33" s="54"/>
      <c r="H33" s="69">
        <v>150000</v>
      </c>
      <c r="I33" s="31">
        <v>150000</v>
      </c>
      <c r="J33" s="54"/>
      <c r="K33" s="31">
        <v>150000</v>
      </c>
      <c r="L33" s="54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24" customFormat="1" ht="34.5">
      <c r="A34" s="12"/>
      <c r="B34" s="25" t="s">
        <v>16</v>
      </c>
      <c r="C34" s="26">
        <v>1955.3</v>
      </c>
      <c r="D34" s="26">
        <v>3095.5</v>
      </c>
      <c r="E34" s="26">
        <v>1859.5</v>
      </c>
      <c r="F34" s="31">
        <v>6000</v>
      </c>
      <c r="G34" s="54"/>
      <c r="H34" s="69">
        <v>2000</v>
      </c>
      <c r="I34" s="31">
        <v>2000</v>
      </c>
      <c r="J34" s="54"/>
      <c r="K34" s="31">
        <v>2000</v>
      </c>
      <c r="L34" s="54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24" customFormat="1" ht="34.5">
      <c r="A35" s="12"/>
      <c r="B35" s="25" t="s">
        <v>78</v>
      </c>
      <c r="C35" s="26">
        <v>200</v>
      </c>
      <c r="D35" s="26">
        <v>225</v>
      </c>
      <c r="E35" s="26">
        <v>219</v>
      </c>
      <c r="F35" s="31">
        <v>500</v>
      </c>
      <c r="G35" s="54"/>
      <c r="H35" s="69">
        <v>500</v>
      </c>
      <c r="I35" s="31">
        <v>500</v>
      </c>
      <c r="J35" s="54"/>
      <c r="K35" s="31">
        <v>500</v>
      </c>
      <c r="L35" s="54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24" customFormat="1" ht="69">
      <c r="A36" s="12"/>
      <c r="B36" s="37" t="s">
        <v>79</v>
      </c>
      <c r="C36" s="26">
        <v>0</v>
      </c>
      <c r="D36" s="26">
        <v>300</v>
      </c>
      <c r="E36" s="26">
        <v>296</v>
      </c>
      <c r="F36" s="31">
        <v>0</v>
      </c>
      <c r="G36" s="54"/>
      <c r="H36" s="69">
        <v>0</v>
      </c>
      <c r="I36" s="31">
        <v>0</v>
      </c>
      <c r="J36" s="54"/>
      <c r="K36" s="31">
        <v>0</v>
      </c>
      <c r="L36" s="54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24" customFormat="1" ht="34.5">
      <c r="A37" s="12"/>
      <c r="B37" s="37" t="s">
        <v>6</v>
      </c>
      <c r="C37" s="76">
        <v>0</v>
      </c>
      <c r="D37" s="76">
        <v>70</v>
      </c>
      <c r="E37" s="65">
        <v>38.700000000000003</v>
      </c>
      <c r="F37" s="31">
        <v>3050.3</v>
      </c>
      <c r="G37" s="54"/>
      <c r="H37" s="69">
        <v>200</v>
      </c>
      <c r="I37" s="31">
        <v>0</v>
      </c>
      <c r="J37" s="54"/>
      <c r="K37" s="31">
        <v>0</v>
      </c>
      <c r="L37" s="54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24" customFormat="1" ht="34.5">
      <c r="A38" s="12"/>
      <c r="B38" s="25" t="s">
        <v>101</v>
      </c>
      <c r="C38" s="26">
        <v>400</v>
      </c>
      <c r="D38" s="26">
        <v>280</v>
      </c>
      <c r="E38" s="26">
        <v>157.1</v>
      </c>
      <c r="F38" s="31">
        <v>500</v>
      </c>
      <c r="G38" s="54"/>
      <c r="H38" s="69">
        <v>400</v>
      </c>
      <c r="I38" s="31">
        <v>370</v>
      </c>
      <c r="J38" s="54"/>
      <c r="K38" s="31">
        <v>370</v>
      </c>
      <c r="L38" s="54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ht="34.5">
      <c r="A39" s="31"/>
      <c r="B39" s="25" t="s">
        <v>80</v>
      </c>
      <c r="C39" s="26">
        <v>820</v>
      </c>
      <c r="D39" s="26">
        <v>940</v>
      </c>
      <c r="E39" s="26">
        <v>791</v>
      </c>
      <c r="F39" s="32">
        <v>1200</v>
      </c>
      <c r="G39" s="54"/>
      <c r="H39" s="69">
        <v>720</v>
      </c>
      <c r="I39" s="32">
        <v>550</v>
      </c>
      <c r="J39" s="54"/>
      <c r="K39" s="32">
        <v>550</v>
      </c>
      <c r="L39" s="54"/>
    </row>
    <row r="40" spans="1:30" ht="28.5" customHeight="1">
      <c r="A40" s="31"/>
      <c r="B40" s="37" t="s">
        <v>23</v>
      </c>
      <c r="C40" s="26">
        <v>0</v>
      </c>
      <c r="D40" s="26">
        <v>59.8</v>
      </c>
      <c r="E40" s="26">
        <v>39.799999999999997</v>
      </c>
      <c r="F40" s="26">
        <v>1500</v>
      </c>
      <c r="G40" s="54"/>
      <c r="H40" s="69">
        <v>200</v>
      </c>
      <c r="I40" s="31">
        <v>200</v>
      </c>
      <c r="J40" s="69"/>
      <c r="K40" s="31">
        <v>200</v>
      </c>
      <c r="L40" s="54"/>
    </row>
    <row r="41" spans="1:30" ht="34.5">
      <c r="A41" s="31"/>
      <c r="B41" s="77" t="s">
        <v>27</v>
      </c>
      <c r="C41" s="26">
        <v>400</v>
      </c>
      <c r="D41" s="26">
        <v>375</v>
      </c>
      <c r="E41" s="26">
        <v>375</v>
      </c>
      <c r="F41" s="26">
        <v>500</v>
      </c>
      <c r="G41" s="54"/>
      <c r="H41" s="69">
        <v>500</v>
      </c>
      <c r="I41" s="32">
        <v>500</v>
      </c>
      <c r="J41" s="54"/>
      <c r="K41" s="32">
        <v>500</v>
      </c>
      <c r="L41" s="54"/>
    </row>
    <row r="42" spans="1:30" s="24" customFormat="1" ht="34.5">
      <c r="A42" s="12"/>
      <c r="B42" s="22" t="s">
        <v>51</v>
      </c>
      <c r="C42" s="21">
        <f>C44+C50</f>
        <v>25882.1</v>
      </c>
      <c r="D42" s="21">
        <f>D44+D50</f>
        <v>25882.1</v>
      </c>
      <c r="E42" s="21">
        <f>E44+E50</f>
        <v>8119</v>
      </c>
      <c r="F42" s="21">
        <f>F43+F47</f>
        <v>126040.52</v>
      </c>
      <c r="G42" s="54"/>
      <c r="H42" s="54">
        <f>H43</f>
        <v>21231.4</v>
      </c>
      <c r="I42" s="21">
        <v>5190</v>
      </c>
      <c r="J42" s="54"/>
      <c r="K42" s="21">
        <v>5190</v>
      </c>
      <c r="L42" s="54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s="24" customFormat="1" ht="39" customHeight="1">
      <c r="A43" s="12"/>
      <c r="B43" s="91" t="s">
        <v>89</v>
      </c>
      <c r="C43" s="26">
        <v>0</v>
      </c>
      <c r="D43" s="26">
        <v>0</v>
      </c>
      <c r="E43" s="26">
        <v>0</v>
      </c>
      <c r="F43" s="26">
        <f>F44+F45+F46</f>
        <v>21231.439999999999</v>
      </c>
      <c r="G43" s="26"/>
      <c r="H43" s="26">
        <f>H46+H45</f>
        <v>21231.4</v>
      </c>
      <c r="I43" s="26">
        <f t="shared" ref="I43:K43" si="6">I44+I45+I46</f>
        <v>5190</v>
      </c>
      <c r="J43" s="26"/>
      <c r="K43" s="26">
        <f t="shared" si="6"/>
        <v>5190</v>
      </c>
      <c r="L43" s="54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s="24" customFormat="1" ht="39" customHeight="1">
      <c r="A44" s="12"/>
      <c r="B44" s="33" t="s">
        <v>87</v>
      </c>
      <c r="C44" s="84">
        <v>13936.7</v>
      </c>
      <c r="D44" s="85">
        <v>13936.7</v>
      </c>
      <c r="E44" s="85">
        <v>0</v>
      </c>
      <c r="F44" s="26">
        <v>0</v>
      </c>
      <c r="G44" s="69"/>
      <c r="H44" s="69">
        <v>0</v>
      </c>
      <c r="I44" s="26">
        <v>0</v>
      </c>
      <c r="J44" s="69"/>
      <c r="K44" s="26">
        <v>0</v>
      </c>
      <c r="L44" s="54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s="24" customFormat="1" ht="33.75" customHeight="1">
      <c r="A45" s="12"/>
      <c r="B45" s="25" t="s">
        <v>86</v>
      </c>
      <c r="C45" s="26">
        <v>0</v>
      </c>
      <c r="D45" s="26">
        <v>0</v>
      </c>
      <c r="E45" s="26">
        <v>0</v>
      </c>
      <c r="F45" s="26">
        <v>9040.7000000000007</v>
      </c>
      <c r="G45" s="90"/>
      <c r="H45" s="99">
        <v>9040.7000000000007</v>
      </c>
      <c r="I45" s="26">
        <v>0</v>
      </c>
      <c r="J45" s="69"/>
      <c r="K45" s="26">
        <v>0</v>
      </c>
      <c r="L45" s="54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s="24" customFormat="1" ht="31.5" customHeight="1">
      <c r="A46" s="12"/>
      <c r="B46" s="25" t="s">
        <v>85</v>
      </c>
      <c r="C46" s="26">
        <v>0</v>
      </c>
      <c r="D46" s="26">
        <v>0</v>
      </c>
      <c r="E46" s="26">
        <v>0</v>
      </c>
      <c r="F46" s="26">
        <v>12190.739999999998</v>
      </c>
      <c r="G46" s="90"/>
      <c r="H46" s="100">
        <v>12190.7</v>
      </c>
      <c r="I46" s="26">
        <v>5190</v>
      </c>
      <c r="J46" s="69"/>
      <c r="K46" s="26">
        <v>5190</v>
      </c>
      <c r="L46" s="54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s="24" customFormat="1" ht="34.5">
      <c r="A47" s="12"/>
      <c r="B47" s="22" t="s">
        <v>88</v>
      </c>
      <c r="C47" s="26">
        <v>0</v>
      </c>
      <c r="D47" s="26">
        <v>0</v>
      </c>
      <c r="E47" s="26">
        <v>0</v>
      </c>
      <c r="F47" s="26">
        <f>F48+F49</f>
        <v>104809.08</v>
      </c>
      <c r="G47" s="90"/>
      <c r="H47" s="98">
        <v>0</v>
      </c>
      <c r="I47" s="26">
        <v>0</v>
      </c>
      <c r="J47" s="90"/>
      <c r="K47" s="26">
        <v>0</v>
      </c>
      <c r="L47" s="90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4" customFormat="1" ht="34.5">
      <c r="A48" s="12"/>
      <c r="B48" s="25" t="s">
        <v>84</v>
      </c>
      <c r="C48" s="26">
        <v>0</v>
      </c>
      <c r="D48" s="26">
        <v>0</v>
      </c>
      <c r="E48" s="26">
        <v>0</v>
      </c>
      <c r="F48" s="26">
        <v>65860.800000000003</v>
      </c>
      <c r="G48" s="90"/>
      <c r="H48" s="98">
        <v>0</v>
      </c>
      <c r="I48" s="69">
        <v>0</v>
      </c>
      <c r="J48" s="69"/>
      <c r="K48" s="26">
        <v>0</v>
      </c>
      <c r="L48" s="54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s="24" customFormat="1" ht="34.5">
      <c r="A49" s="12"/>
      <c r="B49" s="25" t="s">
        <v>83</v>
      </c>
      <c r="C49" s="26">
        <v>0</v>
      </c>
      <c r="D49" s="26">
        <v>0</v>
      </c>
      <c r="E49" s="26">
        <v>0</v>
      </c>
      <c r="F49" s="26">
        <v>38948.28</v>
      </c>
      <c r="G49" s="90"/>
      <c r="H49" s="98">
        <v>0</v>
      </c>
      <c r="I49" s="69">
        <v>0</v>
      </c>
      <c r="J49" s="69"/>
      <c r="K49" s="26">
        <v>0</v>
      </c>
      <c r="L49" s="54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24" customFormat="1" ht="36" customHeight="1">
      <c r="A50" s="12"/>
      <c r="B50" s="92" t="s">
        <v>90</v>
      </c>
      <c r="C50" s="26">
        <v>11945.4</v>
      </c>
      <c r="D50" s="26">
        <v>11945.4</v>
      </c>
      <c r="E50" s="26">
        <v>8119</v>
      </c>
      <c r="F50" s="26">
        <v>0</v>
      </c>
      <c r="G50" s="54"/>
      <c r="H50" s="69">
        <v>0</v>
      </c>
      <c r="I50" s="69">
        <v>0</v>
      </c>
      <c r="J50" s="69"/>
      <c r="K50" s="26">
        <v>0</v>
      </c>
      <c r="L50" s="54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s="36" customFormat="1">
      <c r="A51" s="30" t="s">
        <v>7</v>
      </c>
      <c r="B51" s="17" t="s">
        <v>8</v>
      </c>
      <c r="C51" s="34">
        <f>C52</f>
        <v>0</v>
      </c>
      <c r="D51" s="34">
        <f t="shared" ref="D51:K51" si="7">D52</f>
        <v>0</v>
      </c>
      <c r="E51" s="34">
        <f t="shared" si="7"/>
        <v>0</v>
      </c>
      <c r="F51" s="34">
        <f t="shared" si="7"/>
        <v>74010.7</v>
      </c>
      <c r="G51" s="34">
        <f t="shared" si="7"/>
        <v>0</v>
      </c>
      <c r="H51" s="34">
        <f t="shared" si="7"/>
        <v>0</v>
      </c>
      <c r="I51" s="30">
        <f t="shared" si="7"/>
        <v>0</v>
      </c>
      <c r="J51" s="54"/>
      <c r="K51" s="30">
        <f t="shared" si="7"/>
        <v>0</v>
      </c>
      <c r="L51" s="5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</row>
    <row r="52" spans="1:30" s="36" customFormat="1" ht="36" customHeight="1">
      <c r="A52" s="12"/>
      <c r="B52" s="22" t="s">
        <v>77</v>
      </c>
      <c r="C52" s="31">
        <v>0</v>
      </c>
      <c r="D52" s="31">
        <v>0</v>
      </c>
      <c r="E52" s="31">
        <v>0</v>
      </c>
      <c r="F52" s="26">
        <v>74010.7</v>
      </c>
      <c r="G52" s="54"/>
      <c r="H52" s="69">
        <v>0</v>
      </c>
      <c r="I52" s="26">
        <v>0</v>
      </c>
      <c r="J52" s="54"/>
      <c r="K52" s="26">
        <v>0</v>
      </c>
      <c r="L52" s="54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1:30" s="20" customFormat="1">
      <c r="A53" s="30" t="s">
        <v>9</v>
      </c>
      <c r="B53" s="17" t="s">
        <v>10</v>
      </c>
      <c r="C53" s="30">
        <f>C54+C62+C63</f>
        <v>52457</v>
      </c>
      <c r="D53" s="30">
        <f>D54+D62+D63</f>
        <v>55701.9</v>
      </c>
      <c r="E53" s="30">
        <f>E54+E62+E63</f>
        <v>32782.5</v>
      </c>
      <c r="F53" s="30">
        <f>F54+F62+F63</f>
        <v>409431.42</v>
      </c>
      <c r="G53" s="30">
        <f t="shared" ref="G53:H53" si="8">G54+G62+G63</f>
        <v>0</v>
      </c>
      <c r="H53" s="30">
        <f t="shared" si="8"/>
        <v>61246.200000000004</v>
      </c>
      <c r="I53" s="30">
        <f>I54+I62+I63</f>
        <v>43619.5</v>
      </c>
      <c r="J53" s="54"/>
      <c r="K53" s="30">
        <f>K54+K62+K63</f>
        <v>43619.5</v>
      </c>
      <c r="L53" s="54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</row>
    <row r="54" spans="1:30" s="24" customFormat="1" ht="34.5">
      <c r="A54" s="12" t="s">
        <v>56</v>
      </c>
      <c r="B54" s="22" t="s">
        <v>11</v>
      </c>
      <c r="C54" s="21">
        <f>C55+C57</f>
        <v>51563.3</v>
      </c>
      <c r="D54" s="21">
        <v>52591.6</v>
      </c>
      <c r="E54" s="21">
        <v>32782.5</v>
      </c>
      <c r="F54" s="21">
        <f>F55+F57</f>
        <v>409431.42</v>
      </c>
      <c r="G54" s="54"/>
      <c r="H54" s="54">
        <v>55773.8</v>
      </c>
      <c r="I54" s="21">
        <v>43619.5</v>
      </c>
      <c r="J54" s="54"/>
      <c r="K54" s="21">
        <v>43619.5</v>
      </c>
      <c r="L54" s="54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 s="24" customFormat="1" ht="36.75" customHeight="1">
      <c r="A55" s="12" t="s">
        <v>66</v>
      </c>
      <c r="B55" s="22" t="s">
        <v>95</v>
      </c>
      <c r="C55" s="21">
        <v>42563.3</v>
      </c>
      <c r="D55" s="21">
        <f>D54-D57</f>
        <v>43483.399999999994</v>
      </c>
      <c r="E55" s="21">
        <f>E54-E57</f>
        <v>31966.400000000001</v>
      </c>
      <c r="F55" s="12">
        <v>66076.289999999994</v>
      </c>
      <c r="G55" s="54"/>
      <c r="H55" s="54">
        <f>H54-H57</f>
        <v>46773.8</v>
      </c>
      <c r="I55" s="54">
        <f t="shared" ref="I55:K55" si="9">I54-I57</f>
        <v>43619.5</v>
      </c>
      <c r="J55" s="54">
        <f t="shared" si="9"/>
        <v>0</v>
      </c>
      <c r="K55" s="54">
        <f t="shared" si="9"/>
        <v>43619.5</v>
      </c>
      <c r="L55" s="54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</row>
    <row r="56" spans="1:30" hidden="1">
      <c r="A56" s="12"/>
      <c r="B56" s="25" t="s">
        <v>42</v>
      </c>
      <c r="C56" s="26">
        <v>30793.4</v>
      </c>
      <c r="D56" s="26">
        <v>30393.4</v>
      </c>
      <c r="E56" s="26">
        <v>14456.1</v>
      </c>
      <c r="F56" s="31">
        <v>50922.66</v>
      </c>
      <c r="G56" s="54"/>
      <c r="H56" s="54"/>
      <c r="I56" s="31"/>
      <c r="J56" s="54"/>
      <c r="K56" s="31"/>
      <c r="L56" s="54"/>
    </row>
    <row r="57" spans="1:30" s="24" customFormat="1">
      <c r="A57" s="12" t="s">
        <v>57</v>
      </c>
      <c r="B57" s="22" t="s">
        <v>35</v>
      </c>
      <c r="C57" s="21">
        <f>C58+C59</f>
        <v>9000</v>
      </c>
      <c r="D57" s="21">
        <v>9108.2000000000007</v>
      </c>
      <c r="E57" s="21">
        <v>816.1</v>
      </c>
      <c r="F57" s="12">
        <f>F58+F59+F60+F61</f>
        <v>343355.13</v>
      </c>
      <c r="G57" s="54"/>
      <c r="H57" s="54">
        <v>9000</v>
      </c>
      <c r="I57" s="12">
        <v>0</v>
      </c>
      <c r="J57" s="54"/>
      <c r="K57" s="12">
        <v>0</v>
      </c>
      <c r="L57" s="54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</row>
    <row r="58" spans="1:30" ht="36.75" customHeight="1">
      <c r="A58" s="12"/>
      <c r="B58" s="25" t="s">
        <v>67</v>
      </c>
      <c r="C58" s="26">
        <v>6000</v>
      </c>
      <c r="D58" s="26">
        <f>D57-D59</f>
        <v>4815.0000000000009</v>
      </c>
      <c r="E58" s="26">
        <f>E57-E59</f>
        <v>724.4</v>
      </c>
      <c r="F58" s="38">
        <v>303443.40000000002</v>
      </c>
      <c r="G58" s="54"/>
      <c r="H58" s="69">
        <v>0</v>
      </c>
      <c r="I58" s="26">
        <v>0</v>
      </c>
      <c r="J58" s="54"/>
      <c r="K58" s="26">
        <v>0</v>
      </c>
      <c r="L58" s="54"/>
    </row>
    <row r="59" spans="1:30">
      <c r="A59" s="12"/>
      <c r="B59" s="25" t="s">
        <v>68</v>
      </c>
      <c r="C59" s="26">
        <v>3000</v>
      </c>
      <c r="D59" s="26">
        <v>4293.2</v>
      </c>
      <c r="E59" s="26">
        <v>91.7</v>
      </c>
      <c r="F59" s="31">
        <v>25711.73</v>
      </c>
      <c r="G59" s="54"/>
      <c r="H59" s="69">
        <v>0</v>
      </c>
      <c r="I59" s="26">
        <v>0</v>
      </c>
      <c r="J59" s="54"/>
      <c r="K59" s="26">
        <v>0</v>
      </c>
      <c r="L59" s="54"/>
    </row>
    <row r="60" spans="1:30" ht="69">
      <c r="A60" s="12"/>
      <c r="B60" s="25" t="s">
        <v>69</v>
      </c>
      <c r="C60" s="26">
        <v>0</v>
      </c>
      <c r="D60" s="26">
        <v>0</v>
      </c>
      <c r="E60" s="26">
        <v>0</v>
      </c>
      <c r="F60" s="31">
        <v>11000</v>
      </c>
      <c r="G60" s="54"/>
      <c r="H60" s="69">
        <v>0</v>
      </c>
      <c r="I60" s="26">
        <v>0</v>
      </c>
      <c r="J60" s="54"/>
      <c r="K60" s="26">
        <v>0</v>
      </c>
      <c r="L60" s="54"/>
    </row>
    <row r="61" spans="1:30" ht="51.75">
      <c r="A61" s="12"/>
      <c r="B61" s="25" t="s">
        <v>34</v>
      </c>
      <c r="C61" s="26">
        <v>0</v>
      </c>
      <c r="D61" s="26">
        <v>0</v>
      </c>
      <c r="E61" s="26">
        <v>0</v>
      </c>
      <c r="F61" s="31">
        <v>3200</v>
      </c>
      <c r="G61" s="54"/>
      <c r="H61" s="69">
        <v>0</v>
      </c>
      <c r="I61" s="26">
        <v>0</v>
      </c>
      <c r="J61" s="54"/>
      <c r="K61" s="26">
        <v>0</v>
      </c>
      <c r="L61" s="54"/>
    </row>
    <row r="62" spans="1:30" s="42" customFormat="1" hidden="1">
      <c r="A62" s="21" t="s">
        <v>58</v>
      </c>
      <c r="B62" s="39" t="s">
        <v>71</v>
      </c>
      <c r="C62" s="12">
        <v>0</v>
      </c>
      <c r="D62" s="40">
        <v>0</v>
      </c>
      <c r="E62" s="40">
        <v>0</v>
      </c>
      <c r="F62" s="40">
        <v>0</v>
      </c>
      <c r="G62" s="54"/>
      <c r="H62" s="54"/>
      <c r="I62" s="40">
        <v>0</v>
      </c>
      <c r="J62" s="54"/>
      <c r="K62" s="40">
        <v>0</v>
      </c>
      <c r="L62" s="54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:30" s="42" customFormat="1" ht="103.5">
      <c r="A63" s="97">
        <v>2</v>
      </c>
      <c r="B63" s="43" t="s">
        <v>102</v>
      </c>
      <c r="C63" s="12">
        <v>893.7</v>
      </c>
      <c r="D63" s="40">
        <v>3110.3</v>
      </c>
      <c r="E63" s="40">
        <v>0</v>
      </c>
      <c r="F63" s="40">
        <v>0</v>
      </c>
      <c r="G63" s="54"/>
      <c r="H63" s="54">
        <v>5472.4</v>
      </c>
      <c r="I63" s="40">
        <v>0</v>
      </c>
      <c r="J63" s="54"/>
      <c r="K63" s="40">
        <v>0</v>
      </c>
      <c r="L63" s="54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</row>
    <row r="64" spans="1:30" s="20" customFormat="1" ht="34.5">
      <c r="A64" s="30" t="s">
        <v>12</v>
      </c>
      <c r="B64" s="17" t="s">
        <v>13</v>
      </c>
      <c r="C64" s="18">
        <f>C65+C77+C81+C82+C83</f>
        <v>158545.5</v>
      </c>
      <c r="D64" s="18">
        <f>D65+D77+D81+D82+D83</f>
        <v>150979.69999999998</v>
      </c>
      <c r="E64" s="18">
        <f>E65+E77+E81+E82+E83</f>
        <v>6056.2</v>
      </c>
      <c r="F64" s="18">
        <f t="shared" ref="F64:K64" si="10">F65+F77+F81+F82+F83</f>
        <v>327080.59999999998</v>
      </c>
      <c r="G64" s="18">
        <f t="shared" si="10"/>
        <v>0</v>
      </c>
      <c r="H64" s="18">
        <f t="shared" si="10"/>
        <v>101.6</v>
      </c>
      <c r="I64" s="18">
        <f t="shared" si="10"/>
        <v>101.6</v>
      </c>
      <c r="J64" s="18">
        <f t="shared" si="10"/>
        <v>0</v>
      </c>
      <c r="K64" s="18">
        <f t="shared" si="10"/>
        <v>101.6</v>
      </c>
      <c r="L64" s="54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</row>
    <row r="65" spans="1:30" s="24" customFormat="1" ht="34.5">
      <c r="A65" s="12" t="s">
        <v>56</v>
      </c>
      <c r="B65" s="44" t="s">
        <v>21</v>
      </c>
      <c r="C65" s="21">
        <f>C66+C67+C68+C69+C70+C71+C72+C73+C76+C74+C75</f>
        <v>158443.9</v>
      </c>
      <c r="D65" s="21">
        <f>D66+D67+D68+D69+D70+D71+D72+D73+D76+D74+D75</f>
        <v>150878.09999999998</v>
      </c>
      <c r="E65" s="21">
        <f>E66+E67+E68+E69+E70+E71+E72+E73+E76+E74+E75</f>
        <v>6056.2</v>
      </c>
      <c r="F65" s="21">
        <f t="shared" ref="F65:K65" si="11">F66+F67+F68+F69+F70+F71+F72+F73+F76</f>
        <v>327000</v>
      </c>
      <c r="G65" s="54"/>
      <c r="H65" s="54">
        <v>0</v>
      </c>
      <c r="I65" s="21">
        <f t="shared" si="11"/>
        <v>0</v>
      </c>
      <c r="J65" s="54"/>
      <c r="K65" s="21">
        <f t="shared" si="11"/>
        <v>0</v>
      </c>
      <c r="L65" s="54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</row>
    <row r="66" spans="1:30" s="24" customFormat="1" ht="65.25" hidden="1" customHeight="1">
      <c r="A66" s="12"/>
      <c r="B66" s="86" t="s">
        <v>33</v>
      </c>
      <c r="C66" s="26">
        <v>0</v>
      </c>
      <c r="D66" s="26">
        <v>0</v>
      </c>
      <c r="E66" s="26">
        <v>0</v>
      </c>
      <c r="F66" s="26">
        <v>0</v>
      </c>
      <c r="G66" s="54"/>
      <c r="H66" s="54"/>
      <c r="I66" s="26">
        <v>0</v>
      </c>
      <c r="J66" s="54"/>
      <c r="K66" s="26">
        <v>0</v>
      </c>
      <c r="L66" s="54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</row>
    <row r="67" spans="1:30" s="24" customFormat="1" ht="34.5" hidden="1">
      <c r="A67" s="12"/>
      <c r="B67" s="86" t="s">
        <v>75</v>
      </c>
      <c r="C67" s="26">
        <v>0</v>
      </c>
      <c r="D67" s="26">
        <v>0</v>
      </c>
      <c r="E67" s="26">
        <v>0</v>
      </c>
      <c r="F67" s="26">
        <v>0</v>
      </c>
      <c r="G67" s="54"/>
      <c r="H67" s="54"/>
      <c r="I67" s="26">
        <v>0</v>
      </c>
      <c r="J67" s="54"/>
      <c r="K67" s="26">
        <v>0</v>
      </c>
      <c r="L67" s="54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</row>
    <row r="68" spans="1:30" s="24" customFormat="1" ht="34.5">
      <c r="A68" s="12"/>
      <c r="B68" s="86" t="s">
        <v>74</v>
      </c>
      <c r="C68" s="26">
        <v>0</v>
      </c>
      <c r="D68" s="26">
        <v>0</v>
      </c>
      <c r="E68" s="26">
        <v>0</v>
      </c>
      <c r="F68" s="26">
        <v>240000</v>
      </c>
      <c r="G68" s="54"/>
      <c r="H68" s="69">
        <v>0</v>
      </c>
      <c r="I68" s="26">
        <v>0</v>
      </c>
      <c r="J68" s="54"/>
      <c r="K68" s="26">
        <v>0</v>
      </c>
      <c r="L68" s="54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</row>
    <row r="69" spans="1:30" ht="34.5">
      <c r="A69" s="31"/>
      <c r="B69" s="86" t="s">
        <v>47</v>
      </c>
      <c r="C69" s="26">
        <v>0</v>
      </c>
      <c r="D69" s="26">
        <v>0</v>
      </c>
      <c r="E69" s="26">
        <v>0</v>
      </c>
      <c r="F69" s="26">
        <v>14000</v>
      </c>
      <c r="G69" s="54"/>
      <c r="H69" s="69">
        <v>0</v>
      </c>
      <c r="I69" s="26">
        <v>0</v>
      </c>
      <c r="J69" s="54"/>
      <c r="K69" s="26">
        <v>0</v>
      </c>
      <c r="L69" s="54"/>
    </row>
    <row r="70" spans="1:30" hidden="1">
      <c r="A70" s="31"/>
      <c r="B70" s="87" t="s">
        <v>50</v>
      </c>
      <c r="C70" s="26">
        <v>0</v>
      </c>
      <c r="D70" s="26">
        <v>0</v>
      </c>
      <c r="E70" s="26">
        <v>0</v>
      </c>
      <c r="F70" s="26">
        <v>0</v>
      </c>
      <c r="G70" s="54"/>
      <c r="H70" s="69"/>
      <c r="I70" s="26">
        <v>0</v>
      </c>
      <c r="J70" s="54"/>
      <c r="K70" s="31">
        <v>0</v>
      </c>
      <c r="L70" s="54"/>
    </row>
    <row r="71" spans="1:30">
      <c r="A71" s="31"/>
      <c r="B71" s="87" t="s">
        <v>48</v>
      </c>
      <c r="C71" s="26">
        <v>0</v>
      </c>
      <c r="D71" s="26">
        <v>0</v>
      </c>
      <c r="E71" s="26">
        <v>0</v>
      </c>
      <c r="F71" s="26">
        <v>60000</v>
      </c>
      <c r="G71" s="54"/>
      <c r="H71" s="69">
        <v>0</v>
      </c>
      <c r="I71" s="26">
        <v>0</v>
      </c>
      <c r="J71" s="54"/>
      <c r="K71" s="26">
        <v>0</v>
      </c>
      <c r="L71" s="54"/>
    </row>
    <row r="72" spans="1:30" ht="34.5">
      <c r="A72" s="31"/>
      <c r="B72" s="29" t="s">
        <v>49</v>
      </c>
      <c r="C72" s="26">
        <v>0</v>
      </c>
      <c r="D72" s="26">
        <v>0</v>
      </c>
      <c r="E72" s="26">
        <v>0</v>
      </c>
      <c r="F72" s="31">
        <v>13000</v>
      </c>
      <c r="G72" s="54"/>
      <c r="H72" s="69">
        <v>0</v>
      </c>
      <c r="I72" s="26">
        <v>0</v>
      </c>
      <c r="J72" s="54"/>
      <c r="K72" s="26">
        <v>0</v>
      </c>
      <c r="L72" s="54"/>
    </row>
    <row r="73" spans="1:30" ht="45.75" hidden="1" customHeight="1">
      <c r="A73" s="31"/>
      <c r="B73" s="37"/>
      <c r="C73" s="31">
        <v>0</v>
      </c>
      <c r="D73" s="31">
        <v>0</v>
      </c>
      <c r="E73" s="31">
        <v>0</v>
      </c>
      <c r="F73" s="26">
        <v>0</v>
      </c>
      <c r="G73" s="54"/>
      <c r="H73" s="69"/>
      <c r="I73" s="26">
        <v>0</v>
      </c>
      <c r="J73" s="54"/>
      <c r="K73" s="26">
        <v>0</v>
      </c>
      <c r="L73" s="54"/>
    </row>
    <row r="74" spans="1:30" ht="51.75">
      <c r="A74" s="31"/>
      <c r="B74" s="37" t="s">
        <v>45</v>
      </c>
      <c r="C74" s="31">
        <v>7000</v>
      </c>
      <c r="D74" s="31">
        <v>7280</v>
      </c>
      <c r="E74" s="31">
        <v>6056.2</v>
      </c>
      <c r="F74" s="26">
        <v>0</v>
      </c>
      <c r="G74" s="54"/>
      <c r="H74" s="69">
        <v>0</v>
      </c>
      <c r="I74" s="26">
        <v>0</v>
      </c>
      <c r="J74" s="54"/>
      <c r="K74" s="26">
        <v>0</v>
      </c>
      <c r="L74" s="54"/>
    </row>
    <row r="75" spans="1:30" ht="51.75">
      <c r="A75" s="31"/>
      <c r="B75" s="37" t="s">
        <v>103</v>
      </c>
      <c r="C75" s="31">
        <v>105263.2</v>
      </c>
      <c r="D75" s="31">
        <v>97414.399999999994</v>
      </c>
      <c r="E75" s="31">
        <v>0</v>
      </c>
      <c r="F75" s="26">
        <v>0</v>
      </c>
      <c r="G75" s="54"/>
      <c r="H75" s="69">
        <v>0</v>
      </c>
      <c r="I75" s="26">
        <v>0</v>
      </c>
      <c r="J75" s="54"/>
      <c r="K75" s="26">
        <v>0</v>
      </c>
      <c r="L75" s="54"/>
    </row>
    <row r="76" spans="1:30" ht="86.25">
      <c r="A76" s="31"/>
      <c r="B76" s="37" t="s">
        <v>104</v>
      </c>
      <c r="C76" s="31">
        <v>46180.7</v>
      </c>
      <c r="D76" s="27">
        <v>46183.7</v>
      </c>
      <c r="E76" s="27">
        <v>0</v>
      </c>
      <c r="F76" s="26">
        <v>0</v>
      </c>
      <c r="G76" s="54"/>
      <c r="H76" s="69">
        <v>0</v>
      </c>
      <c r="I76" s="26">
        <v>0</v>
      </c>
      <c r="J76" s="54"/>
      <c r="K76" s="26">
        <v>0</v>
      </c>
      <c r="L76" s="54"/>
    </row>
    <row r="77" spans="1:30" s="24" customFormat="1" hidden="1">
      <c r="A77" s="12" t="s">
        <v>58</v>
      </c>
      <c r="B77" s="44" t="s">
        <v>17</v>
      </c>
      <c r="C77" s="21">
        <f>C78+C79+C80</f>
        <v>0</v>
      </c>
      <c r="D77" s="21">
        <v>0</v>
      </c>
      <c r="E77" s="21">
        <v>0</v>
      </c>
      <c r="F77" s="21">
        <f t="shared" ref="F77:K77" si="12">F78+F79+F80</f>
        <v>0</v>
      </c>
      <c r="G77" s="54"/>
      <c r="H77" s="54"/>
      <c r="I77" s="21">
        <f t="shared" si="12"/>
        <v>0</v>
      </c>
      <c r="J77" s="54"/>
      <c r="K77" s="21">
        <f t="shared" si="12"/>
        <v>0</v>
      </c>
      <c r="L77" s="54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s="24" customFormat="1" ht="34.5" hidden="1">
      <c r="A78" s="31"/>
      <c r="B78" s="86" t="s">
        <v>32</v>
      </c>
      <c r="C78" s="81">
        <v>0</v>
      </c>
      <c r="D78" s="81">
        <v>0</v>
      </c>
      <c r="E78" s="26">
        <v>0</v>
      </c>
      <c r="F78" s="26">
        <v>0</v>
      </c>
      <c r="G78" s="54"/>
      <c r="H78" s="54"/>
      <c r="I78" s="26">
        <v>0</v>
      </c>
      <c r="J78" s="54"/>
      <c r="K78" s="26">
        <v>0</v>
      </c>
      <c r="L78" s="54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24" customFormat="1" ht="34.5" hidden="1">
      <c r="A79" s="31"/>
      <c r="B79" s="86" t="s">
        <v>63</v>
      </c>
      <c r="C79" s="81">
        <v>0</v>
      </c>
      <c r="D79" s="81">
        <v>0</v>
      </c>
      <c r="E79" s="31">
        <v>0</v>
      </c>
      <c r="F79" s="31">
        <v>0</v>
      </c>
      <c r="G79" s="54"/>
      <c r="H79" s="54"/>
      <c r="I79" s="26">
        <v>0</v>
      </c>
      <c r="J79" s="54"/>
      <c r="K79" s="31">
        <v>0</v>
      </c>
      <c r="L79" s="54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ht="34.5" hidden="1">
      <c r="A80" s="31"/>
      <c r="B80" s="37" t="s">
        <v>43</v>
      </c>
      <c r="C80" s="26">
        <v>0</v>
      </c>
      <c r="D80" s="26">
        <v>0</v>
      </c>
      <c r="E80" s="31">
        <v>0</v>
      </c>
      <c r="F80" s="31">
        <v>0</v>
      </c>
      <c r="G80" s="54"/>
      <c r="H80" s="54"/>
      <c r="I80" s="26">
        <v>0</v>
      </c>
      <c r="J80" s="54"/>
      <c r="K80" s="31">
        <v>0</v>
      </c>
      <c r="L80" s="54"/>
    </row>
    <row r="81" spans="1:30" s="24" customFormat="1" ht="51.75">
      <c r="A81" s="12" t="s">
        <v>58</v>
      </c>
      <c r="B81" s="44" t="s">
        <v>20</v>
      </c>
      <c r="C81" s="21">
        <v>21</v>
      </c>
      <c r="D81" s="21">
        <v>21</v>
      </c>
      <c r="E81" s="21">
        <v>0</v>
      </c>
      <c r="F81" s="45">
        <v>0</v>
      </c>
      <c r="G81" s="54"/>
      <c r="H81" s="94">
        <v>21</v>
      </c>
      <c r="I81" s="45">
        <v>21</v>
      </c>
      <c r="J81" s="54"/>
      <c r="K81" s="45">
        <v>21</v>
      </c>
      <c r="L81" s="54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24" customFormat="1" ht="51.75">
      <c r="A82" s="12"/>
      <c r="B82" s="44" t="s">
        <v>105</v>
      </c>
      <c r="C82" s="21">
        <v>80.599999999999994</v>
      </c>
      <c r="D82" s="21">
        <v>80.599999999999994</v>
      </c>
      <c r="E82" s="21">
        <v>0</v>
      </c>
      <c r="F82" s="12">
        <v>80.599999999999994</v>
      </c>
      <c r="G82" s="54"/>
      <c r="H82" s="54">
        <v>80.599999999999994</v>
      </c>
      <c r="I82" s="12">
        <v>80.599999999999994</v>
      </c>
      <c r="J82" s="54"/>
      <c r="K82" s="12">
        <v>80.599999999999994</v>
      </c>
      <c r="L82" s="54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ht="45.75" hidden="1" customHeight="1">
      <c r="A83" s="31"/>
      <c r="B83" s="44" t="s">
        <v>38</v>
      </c>
      <c r="C83" s="26">
        <v>0</v>
      </c>
      <c r="D83" s="26">
        <v>0</v>
      </c>
      <c r="E83" s="26">
        <v>0</v>
      </c>
      <c r="F83" s="12">
        <f>F84+F85+F86</f>
        <v>0</v>
      </c>
      <c r="G83" s="54"/>
      <c r="H83" s="54"/>
      <c r="I83" s="12">
        <v>0</v>
      </c>
      <c r="J83" s="54"/>
      <c r="K83" s="12">
        <v>0</v>
      </c>
      <c r="L83" s="54"/>
    </row>
    <row r="84" spans="1:30" hidden="1">
      <c r="A84" s="31"/>
      <c r="B84" s="37" t="s">
        <v>39</v>
      </c>
      <c r="C84" s="26">
        <v>0</v>
      </c>
      <c r="D84" s="26">
        <v>0</v>
      </c>
      <c r="E84" s="31">
        <v>0</v>
      </c>
      <c r="F84" s="31">
        <v>0</v>
      </c>
      <c r="G84" s="54"/>
      <c r="H84" s="54"/>
      <c r="I84" s="31">
        <v>0</v>
      </c>
      <c r="J84" s="54"/>
      <c r="K84" s="31">
        <v>0</v>
      </c>
      <c r="L84" s="54"/>
    </row>
    <row r="85" spans="1:30" hidden="1">
      <c r="A85" s="31"/>
      <c r="B85" s="37" t="s">
        <v>40</v>
      </c>
      <c r="C85" s="26">
        <v>0</v>
      </c>
      <c r="D85" s="26">
        <v>0</v>
      </c>
      <c r="E85" s="31">
        <v>0</v>
      </c>
      <c r="F85" s="31">
        <v>0</v>
      </c>
      <c r="G85" s="54"/>
      <c r="H85" s="54"/>
      <c r="I85" s="31">
        <v>0</v>
      </c>
      <c r="J85" s="54"/>
      <c r="K85" s="31">
        <v>0</v>
      </c>
      <c r="L85" s="54"/>
    </row>
    <row r="86" spans="1:30" hidden="1">
      <c r="A86" s="31"/>
      <c r="B86" s="37" t="s">
        <v>41</v>
      </c>
      <c r="C86" s="31">
        <v>0</v>
      </c>
      <c r="D86" s="31">
        <v>0</v>
      </c>
      <c r="E86" s="31">
        <v>0</v>
      </c>
      <c r="F86" s="31">
        <v>0</v>
      </c>
      <c r="G86" s="54"/>
      <c r="H86" s="54"/>
      <c r="I86" s="31">
        <v>0</v>
      </c>
      <c r="J86" s="54"/>
      <c r="K86" s="31">
        <v>0</v>
      </c>
      <c r="L86" s="54"/>
    </row>
    <row r="87" spans="1:30" s="20" customFormat="1">
      <c r="A87" s="46" t="s">
        <v>18</v>
      </c>
      <c r="B87" s="47" t="s">
        <v>19</v>
      </c>
      <c r="C87" s="18">
        <f t="shared" ref="C87:E87" si="13">C88</f>
        <v>14.3</v>
      </c>
      <c r="D87" s="18">
        <f t="shared" si="13"/>
        <v>14.3</v>
      </c>
      <c r="E87" s="18">
        <f t="shared" si="13"/>
        <v>0</v>
      </c>
      <c r="F87" s="18">
        <f>F88</f>
        <v>14.3</v>
      </c>
      <c r="G87" s="18">
        <f t="shared" ref="G87:H87" si="14">G88</f>
        <v>0</v>
      </c>
      <c r="H87" s="18">
        <f t="shared" si="14"/>
        <v>22.2</v>
      </c>
      <c r="I87" s="18">
        <f t="shared" ref="I87:K87" si="15">I88</f>
        <v>22.2</v>
      </c>
      <c r="J87" s="54"/>
      <c r="K87" s="18">
        <f t="shared" si="15"/>
        <v>22.2</v>
      </c>
      <c r="L87" s="54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</row>
    <row r="88" spans="1:30" ht="34.5">
      <c r="A88" s="48"/>
      <c r="B88" s="25" t="s">
        <v>81</v>
      </c>
      <c r="C88" s="26">
        <v>14.3</v>
      </c>
      <c r="D88" s="26">
        <v>14.3</v>
      </c>
      <c r="E88" s="26">
        <v>0</v>
      </c>
      <c r="F88" s="26">
        <v>14.3</v>
      </c>
      <c r="G88" s="54"/>
      <c r="H88" s="54">
        <v>22.2</v>
      </c>
      <c r="I88" s="26">
        <v>22.2</v>
      </c>
      <c r="J88" s="54"/>
      <c r="K88" s="26">
        <v>22.2</v>
      </c>
      <c r="L88" s="54"/>
    </row>
    <row r="89" spans="1:30" s="20" customFormat="1">
      <c r="A89" s="46" t="s">
        <v>14</v>
      </c>
      <c r="B89" s="17" t="s">
        <v>15</v>
      </c>
      <c r="C89" s="30">
        <f t="shared" ref="C89:K89" si="16">C90</f>
        <v>1591.2</v>
      </c>
      <c r="D89" s="30">
        <f t="shared" si="16"/>
        <v>1518.2</v>
      </c>
      <c r="E89" s="30">
        <f t="shared" si="16"/>
        <v>865.8</v>
      </c>
      <c r="F89" s="30">
        <f t="shared" si="16"/>
        <v>1591.2</v>
      </c>
      <c r="G89" s="54"/>
      <c r="H89" s="13">
        <v>1591.2</v>
      </c>
      <c r="I89" s="30">
        <f t="shared" si="16"/>
        <v>1684.8</v>
      </c>
      <c r="J89" s="54"/>
      <c r="K89" s="30">
        <f t="shared" si="16"/>
        <v>1778.4</v>
      </c>
      <c r="L89" s="54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</row>
    <row r="90" spans="1:30" s="52" customFormat="1" ht="51.75">
      <c r="A90" s="49"/>
      <c r="B90" s="50" t="s">
        <v>82</v>
      </c>
      <c r="C90" s="88">
        <v>1591.2</v>
      </c>
      <c r="D90" s="88">
        <v>1518.2</v>
      </c>
      <c r="E90" s="89">
        <v>865.8</v>
      </c>
      <c r="F90" s="26">
        <v>1591.2</v>
      </c>
      <c r="G90" s="54"/>
      <c r="H90" s="69">
        <v>1591.2</v>
      </c>
      <c r="I90" s="26">
        <v>1684.8</v>
      </c>
      <c r="J90" s="54"/>
      <c r="K90" s="26">
        <v>1778.4</v>
      </c>
      <c r="L90" s="54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</row>
    <row r="91" spans="1:30" s="20" customFormat="1" ht="21.75" hidden="1" customHeight="1">
      <c r="A91" s="108" t="s">
        <v>52</v>
      </c>
      <c r="B91" s="109"/>
      <c r="C91" s="53">
        <v>31958.2</v>
      </c>
      <c r="D91" s="53">
        <v>32147.7</v>
      </c>
      <c r="E91" s="53">
        <v>23710.3</v>
      </c>
      <c r="F91" s="53">
        <v>33251.800000000003</v>
      </c>
      <c r="G91" s="54"/>
      <c r="H91" s="96">
        <f>34351.4-H88</f>
        <v>34329.200000000004</v>
      </c>
      <c r="I91" s="53">
        <f>34428.5-I88</f>
        <v>34406.300000000003</v>
      </c>
      <c r="J91" s="54"/>
      <c r="K91" s="53">
        <f>33813.9-K88</f>
        <v>33791.700000000004</v>
      </c>
      <c r="L91" s="54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s="20" customFormat="1" hidden="1">
      <c r="A92" s="54"/>
      <c r="B92" s="55"/>
      <c r="C92" s="56"/>
      <c r="D92" s="56"/>
      <c r="E92" s="56"/>
      <c r="F92" s="56"/>
      <c r="G92" s="54"/>
      <c r="H92" s="95"/>
      <c r="I92" s="56"/>
      <c r="J92" s="54"/>
      <c r="K92" s="56"/>
      <c r="L92" s="54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</row>
    <row r="93" spans="1:30" s="20" customFormat="1" hidden="1">
      <c r="A93" s="57"/>
      <c r="B93" s="58"/>
      <c r="C93" s="59"/>
      <c r="D93" s="59"/>
      <c r="E93" s="59"/>
      <c r="F93" s="60"/>
      <c r="G93" s="54"/>
      <c r="H93" s="54"/>
      <c r="I93" s="60"/>
      <c r="J93" s="54"/>
      <c r="K93" s="60"/>
      <c r="L93" s="54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</row>
    <row r="94" spans="1:30" s="20" customFormat="1" hidden="1">
      <c r="A94" s="57"/>
      <c r="B94" s="61"/>
      <c r="C94" s="62"/>
      <c r="D94" s="62"/>
      <c r="E94" s="62"/>
      <c r="F94" s="60"/>
      <c r="G94" s="54"/>
      <c r="H94" s="54"/>
      <c r="I94" s="60"/>
      <c r="J94" s="54"/>
      <c r="K94" s="60"/>
      <c r="L94" s="54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</row>
    <row r="95" spans="1:30" s="15" customFormat="1" ht="21.75" hidden="1" customHeight="1">
      <c r="A95" s="107" t="s">
        <v>64</v>
      </c>
      <c r="B95" s="107"/>
      <c r="C95" s="13">
        <f>C14+C91</f>
        <v>355680</v>
      </c>
      <c r="D95" s="13">
        <f>D14+D91</f>
        <v>462174.10000000003</v>
      </c>
      <c r="E95" s="13">
        <f>E14+E91</f>
        <v>170379.09999999998</v>
      </c>
      <c r="F95" s="13">
        <f>F14+F91</f>
        <v>3314088.6399999997</v>
      </c>
      <c r="G95" s="13">
        <f t="shared" ref="G95:K95" si="17">G14+G91</f>
        <v>0</v>
      </c>
      <c r="H95" s="13">
        <f t="shared" si="17"/>
        <v>367525.20000000007</v>
      </c>
      <c r="I95" s="13">
        <f t="shared" si="17"/>
        <v>329143.3</v>
      </c>
      <c r="J95" s="13">
        <f t="shared" si="17"/>
        <v>0</v>
      </c>
      <c r="K95" s="13">
        <f t="shared" si="17"/>
        <v>323622.30000000005</v>
      </c>
      <c r="L95" s="5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30" ht="45.75" customHeight="1">
      <c r="A96" s="63"/>
      <c r="B96" s="64"/>
      <c r="C96" s="63"/>
      <c r="D96" s="63"/>
      <c r="E96" s="63"/>
      <c r="F96" s="63"/>
      <c r="G96" s="63"/>
      <c r="H96" s="63"/>
      <c r="I96" s="63"/>
      <c r="J96" s="63"/>
      <c r="K96" s="63"/>
      <c r="L96" s="73"/>
    </row>
    <row r="97" spans="1:12" ht="45.75" customHeight="1">
      <c r="A97" s="65"/>
      <c r="B97" s="66"/>
      <c r="C97" s="65"/>
      <c r="D97" s="65"/>
      <c r="E97" s="65"/>
      <c r="F97" s="65"/>
      <c r="G97" s="65"/>
      <c r="H97" s="65"/>
      <c r="I97" s="65"/>
      <c r="J97" s="65"/>
      <c r="K97" s="65"/>
      <c r="L97" s="74"/>
    </row>
    <row r="98" spans="1:12" ht="45.75" customHeight="1">
      <c r="A98" s="65"/>
      <c r="B98" s="66"/>
      <c r="C98" s="65"/>
      <c r="D98" s="65"/>
      <c r="E98" s="65"/>
      <c r="F98" s="65"/>
      <c r="G98" s="65"/>
      <c r="H98" s="65"/>
      <c r="I98" s="65"/>
      <c r="J98" s="65"/>
      <c r="K98" s="65"/>
      <c r="L98" s="74"/>
    </row>
    <row r="99" spans="1:12" ht="45.75" customHeight="1">
      <c r="A99" s="65"/>
      <c r="B99" s="66"/>
      <c r="C99" s="65"/>
      <c r="D99" s="65"/>
      <c r="E99" s="65"/>
      <c r="F99" s="65"/>
      <c r="G99" s="65"/>
      <c r="H99" s="65"/>
      <c r="I99" s="65"/>
      <c r="J99" s="65"/>
      <c r="K99" s="65"/>
      <c r="L99" s="74"/>
    </row>
    <row r="100" spans="1:12" ht="45.75" customHeight="1">
      <c r="A100" s="105"/>
      <c r="B100" s="105"/>
      <c r="C100" s="6"/>
      <c r="D100" s="6"/>
      <c r="E100" s="6"/>
      <c r="L100" s="75"/>
    </row>
    <row r="101" spans="1:12" ht="45.75" customHeight="1">
      <c r="A101" s="67"/>
    </row>
    <row r="102" spans="1:12" ht="45.75" customHeight="1">
      <c r="B102" s="68"/>
    </row>
    <row r="103" spans="1:12" ht="45.75" customHeight="1"/>
  </sheetData>
  <mergeCells count="18">
    <mergeCell ref="A100:B100"/>
    <mergeCell ref="I13:J13"/>
    <mergeCell ref="A14:B14"/>
    <mergeCell ref="A91:B91"/>
    <mergeCell ref="A95:B95"/>
    <mergeCell ref="A12:A13"/>
    <mergeCell ref="B12:B13"/>
    <mergeCell ref="C12:C13"/>
    <mergeCell ref="D12:D13"/>
    <mergeCell ref="E12:E13"/>
    <mergeCell ref="H12:K12"/>
    <mergeCell ref="F12:G13"/>
    <mergeCell ref="A9:L9"/>
    <mergeCell ref="B1:L1"/>
    <mergeCell ref="B2:L2"/>
    <mergeCell ref="B5:L5"/>
    <mergeCell ref="A7:L7"/>
    <mergeCell ref="A8:L8"/>
  </mergeCells>
  <conditionalFormatting sqref="I62:I63 K62:K63 B72:F72 C85:D85 F62:F63 D40:F41 B40:C40">
    <cfRule type="expression" dxfId="2" priority="1" stopIfTrue="1">
      <formula>HasError()</formula>
    </cfRule>
    <cfRule type="expression" dxfId="1" priority="2" stopIfTrue="1">
      <formula>LockedByCondition()</formula>
    </cfRule>
    <cfRule type="expression" dxfId="0" priority="3" stopIfTrue="1">
      <formula>Locked()</formula>
    </cfRule>
  </conditionalFormatting>
  <pageMargins left="0.39370078740157483" right="0.39370078740157483" top="0.78740157480314965" bottom="0.39370078740157483" header="0.19685039370078741" footer="0.19685039370078741"/>
  <pageSetup paperSize="9" scale="65" fitToHeight="0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15.11.2023</vt:lpstr>
      <vt:lpstr>'15.11.2023'!Заголовки_для_печати</vt:lpstr>
      <vt:lpstr>'15.11.2023'!Область_печати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Chernov</cp:lastModifiedBy>
  <cp:lastPrinted>2023-11-08T11:32:46Z</cp:lastPrinted>
  <dcterms:created xsi:type="dcterms:W3CDTF">2017-05-12T11:49:33Z</dcterms:created>
  <dcterms:modified xsi:type="dcterms:W3CDTF">2023-11-16T06:55:29Z</dcterms:modified>
</cp:coreProperties>
</file>